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3.MARZO\Q - RECURSOS HUMANOS\PERSONAL CONTRATADO\"/>
    </mc:Choice>
  </mc:AlternateContent>
  <xr:revisionPtr revIDLastSave="0" documentId="14_{C5FEF496-A3D6-4C3D-ACCE-01A5E7A9C381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Marzo 2026" sheetId="1" r:id="rId1"/>
  </sheets>
  <definedNames>
    <definedName name="_xlnm.Print_Area" localSheetId="0">'Marzo 2026'!$A$1:$AC$152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0" i="1" l="1"/>
  <c r="I96" i="1"/>
  <c r="M29" i="1"/>
  <c r="H140" i="1"/>
  <c r="K140" i="1"/>
  <c r="J140" i="1"/>
  <c r="G140" i="1"/>
  <c r="B140" i="1"/>
  <c r="G29" i="1"/>
  <c r="H29" i="1"/>
  <c r="I29" i="1"/>
  <c r="J29" i="1"/>
  <c r="K29" i="1"/>
  <c r="M26" i="1"/>
  <c r="M27" i="1"/>
  <c r="L42" i="1"/>
  <c r="M42" i="1" s="1"/>
  <c r="K96" i="1"/>
  <c r="I134" i="1"/>
  <c r="I123" i="1"/>
  <c r="I67" i="1"/>
  <c r="I59" i="1"/>
  <c r="I138" i="1"/>
  <c r="I101" i="1"/>
  <c r="I45" i="1"/>
  <c r="I37" i="1"/>
  <c r="I22" i="1"/>
  <c r="J96" i="1"/>
  <c r="H96" i="1"/>
  <c r="G96" i="1"/>
  <c r="G59" i="1"/>
  <c r="G50" i="1"/>
  <c r="G45" i="1"/>
  <c r="G37" i="1"/>
  <c r="G22" i="1"/>
  <c r="K116" i="1"/>
  <c r="J116" i="1"/>
  <c r="I116" i="1"/>
  <c r="H116" i="1"/>
  <c r="G116" i="1"/>
  <c r="L114" i="1"/>
  <c r="M114" i="1" s="1"/>
  <c r="M116" i="1" s="1"/>
  <c r="K123" i="1"/>
  <c r="J123" i="1"/>
  <c r="H123" i="1"/>
  <c r="G123" i="1"/>
  <c r="L121" i="1"/>
  <c r="M121" i="1" s="1"/>
  <c r="K67" i="1"/>
  <c r="J67" i="1"/>
  <c r="H67" i="1"/>
  <c r="G67" i="1"/>
  <c r="L65" i="1"/>
  <c r="M65" i="1" s="1"/>
  <c r="J134" i="1"/>
  <c r="H134" i="1"/>
  <c r="G134" i="1"/>
  <c r="J59" i="1"/>
  <c r="J45" i="1"/>
  <c r="K45" i="1"/>
  <c r="H45" i="1"/>
  <c r="J37" i="1"/>
  <c r="H37" i="1"/>
  <c r="K22" i="1"/>
  <c r="J22" i="1"/>
  <c r="H22" i="1"/>
  <c r="G14" i="1"/>
  <c r="L120" i="1"/>
  <c r="M120" i="1" s="1"/>
  <c r="I79" i="1"/>
  <c r="H79" i="1"/>
  <c r="G79" i="1"/>
  <c r="M82" i="1"/>
  <c r="L64" i="1"/>
  <c r="M64" i="1" s="1"/>
  <c r="L57" i="1"/>
  <c r="M57" i="1" s="1"/>
  <c r="M40" i="1"/>
  <c r="K37" i="1"/>
  <c r="L19" i="1"/>
  <c r="M19" i="1" s="1"/>
  <c r="L56" i="1"/>
  <c r="M56" i="1" s="1"/>
  <c r="H59" i="1"/>
  <c r="K59" i="1"/>
  <c r="L62" i="1"/>
  <c r="M62" i="1" s="1"/>
  <c r="M35" i="1"/>
  <c r="L119" i="1"/>
  <c r="L99" i="1"/>
  <c r="L136" i="1"/>
  <c r="K134" i="1"/>
  <c r="L132" i="1"/>
  <c r="M132" i="1" s="1"/>
  <c r="M134" i="1" s="1"/>
  <c r="K128" i="1"/>
  <c r="J128" i="1"/>
  <c r="I128" i="1"/>
  <c r="H128" i="1"/>
  <c r="G128" i="1"/>
  <c r="L126" i="1"/>
  <c r="L128" i="1" s="1"/>
  <c r="L109" i="1"/>
  <c r="M109" i="1" s="1"/>
  <c r="M111" i="1" s="1"/>
  <c r="L104" i="1"/>
  <c r="M104" i="1" s="1"/>
  <c r="M106" i="1" s="1"/>
  <c r="K106" i="1"/>
  <c r="J106" i="1"/>
  <c r="I106" i="1"/>
  <c r="H106" i="1"/>
  <c r="G106" i="1"/>
  <c r="J101" i="1"/>
  <c r="H101" i="1"/>
  <c r="G101" i="1"/>
  <c r="L87" i="1"/>
  <c r="M87" i="1" s="1"/>
  <c r="K74" i="1"/>
  <c r="J74" i="1"/>
  <c r="I74" i="1"/>
  <c r="H74" i="1"/>
  <c r="G74" i="1"/>
  <c r="L72" i="1"/>
  <c r="L74" i="1" s="1"/>
  <c r="L63" i="1"/>
  <c r="M63" i="1" s="1"/>
  <c r="L53" i="1"/>
  <c r="M53" i="1" s="1"/>
  <c r="K50" i="1"/>
  <c r="L34" i="1"/>
  <c r="M34" i="1" s="1"/>
  <c r="L33" i="1"/>
  <c r="M33" i="1" s="1"/>
  <c r="L32" i="1"/>
  <c r="M32" i="1" s="1"/>
  <c r="M18" i="1"/>
  <c r="L17" i="1"/>
  <c r="F22" i="1"/>
  <c r="E22" i="1"/>
  <c r="L12" i="1"/>
  <c r="L14" i="1" s="1"/>
  <c r="I14" i="1"/>
  <c r="E14" i="1"/>
  <c r="F14" i="1"/>
  <c r="H14" i="1"/>
  <c r="G111" i="1"/>
  <c r="G138" i="1"/>
  <c r="J138" i="1"/>
  <c r="H138" i="1"/>
  <c r="L88" i="1"/>
  <c r="M88" i="1" s="1"/>
  <c r="L25" i="1"/>
  <c r="L29" i="1" s="1"/>
  <c r="H111" i="1"/>
  <c r="I111" i="1"/>
  <c r="J111" i="1"/>
  <c r="K111" i="1"/>
  <c r="L77" i="1"/>
  <c r="M77" i="1" s="1"/>
  <c r="L55" i="1"/>
  <c r="M55" i="1" s="1"/>
  <c r="L54" i="1"/>
  <c r="M54" i="1" s="1"/>
  <c r="J50" i="1"/>
  <c r="I50" i="1"/>
  <c r="H50" i="1"/>
  <c r="M96" i="1" l="1"/>
  <c r="M140" i="1" s="1"/>
  <c r="L22" i="1"/>
  <c r="L96" i="1"/>
  <c r="L140" i="1" s="1"/>
  <c r="L116" i="1"/>
  <c r="L123" i="1"/>
  <c r="M37" i="1"/>
  <c r="M67" i="1"/>
  <c r="M59" i="1"/>
  <c r="L67" i="1"/>
  <c r="L37" i="1"/>
  <c r="L59" i="1"/>
  <c r="L134" i="1"/>
  <c r="L41" i="1"/>
  <c r="L45" i="1" s="1"/>
  <c r="M119" i="1"/>
  <c r="M123" i="1" s="1"/>
  <c r="K101" i="1"/>
  <c r="L101" i="1"/>
  <c r="M126" i="1"/>
  <c r="M128" i="1" s="1"/>
  <c r="L111" i="1"/>
  <c r="L106" i="1"/>
  <c r="M99" i="1"/>
  <c r="M101" i="1" s="1"/>
  <c r="K138" i="1"/>
  <c r="M72" i="1"/>
  <c r="L48" i="1"/>
  <c r="M48" i="1" s="1"/>
  <c r="M50" i="1" s="1"/>
  <c r="M17" i="1"/>
  <c r="M22" i="1" s="1"/>
  <c r="M12" i="1"/>
  <c r="M14" i="1" s="1"/>
  <c r="J14" i="1"/>
  <c r="L138" i="1"/>
  <c r="M136" i="1"/>
  <c r="M138" i="1" s="1"/>
  <c r="K14" i="1"/>
  <c r="M25" i="1"/>
  <c r="M74" i="1" l="1"/>
  <c r="M41" i="1"/>
  <c r="M45" i="1" s="1"/>
  <c r="L50" i="1"/>
</calcChain>
</file>

<file path=xl/sharedStrings.xml><?xml version="1.0" encoding="utf-8"?>
<sst xmlns="http://schemas.openxmlformats.org/spreadsheetml/2006/main" count="250" uniqueCount="124">
  <si>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</si>
  <si>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</si>
  <si>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</si>
  <si>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</si>
  <si>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</si>
  <si>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</si>
  <si>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</si>
  <si>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</si>
  <si>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</si>
  <si>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</si>
  <si>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</si>
  <si>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</si>
  <si>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</si>
  <si>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</si>
  <si>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</si>
  <si>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</si>
  <si>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</si>
  <si>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</si>
  <si>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</si>
  <si>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</si>
  <si>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</si>
  <si>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</si>
  <si>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</si>
  <si>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</si>
  <si>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</si>
  <si>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</si>
  <si>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</si>
  <si>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</si>
  <si>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</si>
  <si>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</si>
  <si>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</si>
  <si>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</si>
  <si>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</si>
  <si>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</si>
  <si>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</si>
  <si>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</si>
  <si>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</si>
  <si>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</si>
  <si>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</si>
  <si>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</si>
  <si>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</si>
  <si>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</si>
  <si>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</si>
  <si>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</si>
  <si>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</si>
  <si>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</si>
  <si>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</si>
  <si>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</si>
  <si>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</si>
  <si>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</si>
  <si>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</si>
  <si>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</si>
  <si>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</si>
  <si>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</si>
  <si>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</si>
  <si>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</si>
  <si>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</si>
  <si>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</si>
  <si>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</si>
  <si>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</si>
  <si>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</si>
  <si>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</si>
  <si>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</si>
  <si>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</si>
  <si>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</si>
  <si>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</si>
  <si>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</si>
  <si>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</si>
  <si>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</si>
  <si>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</si>
  <si>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</si>
  <si>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</si>
  <si>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</si>
  <si>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</si>
  <si>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</si>
  <si>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</si>
  <si>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</si>
  <si>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</si>
  <si>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</si>
  <si>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</si>
  <si>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</si>
  <si>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</si>
  <si>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</si>
  <si>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</si>
  <si>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</si>
  <si>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</si>
  <si>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</si>
  <si>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</si>
  <si>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</si>
  <si>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</si>
  <si>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</si>
  <si>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</si>
  <si>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</si>
  <si>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</si>
  <si>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</si>
  <si>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</si>
  <si>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</si>
  <si>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</si>
  <si>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</si>
  <si>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</si>
  <si>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</si>
  <si>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</si>
  <si>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</si>
  <si>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</si>
  <si>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</si>
  <si>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</si>
  <si>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</si>
  <si>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</si>
  <si>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</si>
  <si>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</si>
  <si>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</si>
  <si>
    <t>KATHERINE KAROL SUSAÑA RIVERA</t>
  </si>
  <si>
    <t>DANILKA SOSA PEÑA</t>
  </si>
  <si>
    <t>DEPARTAMENTO DE  INCLUSION EDUCATIVA-CONADIS</t>
  </si>
  <si>
    <t>ANA YRIS MAAGDALENA REYNOSO POLANCO</t>
  </si>
  <si>
    <t>ANALISTA INCLUSION EDUCATIVA</t>
  </si>
  <si>
    <t>DIVISION DE INSPECCION Y CUMPLIMIENTO-CONADIS</t>
  </si>
  <si>
    <t>ENCARGADO (A) DIVISION DE SALUD</t>
  </si>
  <si>
    <t>GILDA OSMERY ALMONTE THEN</t>
  </si>
  <si>
    <t>Mes de Marzo -2026</t>
  </si>
  <si>
    <t>EULISA FERMIN HERNANDEZ</t>
  </si>
  <si>
    <t>ENC. DPTO. PLANIFICACION Y DESARROLLO</t>
  </si>
  <si>
    <t>ADALICI MARCIEL LEGUIZAMON GONZALEZ</t>
  </si>
  <si>
    <t>ANALISTA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</si>
</sst>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21" fillId="4" borderId="0" xfId="0" applyFont="1" applyFill="1"/>
    <xf numFmtId="0" fontId="19" fillId="5" borderId="0" xfId="0" applyFont="1" applyFill="1"/>
    <xf numFmtId="43" fontId="19" fillId="5" borderId="0" xfId="1" applyFont="1" applyFill="1" applyBorder="1"/>
    <xf numFmtId="4" fontId="19" fillId="5" borderId="0" xfId="1" applyNumberFormat="1" applyFont="1" applyFill="1" applyBorder="1"/>
    <xf numFmtId="0" fontId="12" fillId="0" borderId="0" xfId="0" applyFont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50"/>
  <sheetViews>
    <sheetView tabSelected="1" zoomScale="80" zoomScaleNormal="80" workbookViewId="0">
      <pane ySplit="1" topLeftCell="A127" activePane="bottomLeft" state="frozen"/>
      <selection pane="bottomLeft" activeCell="M140" sqref="M140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69" s="10" customFormat="1" ht="26.25" customHeight="1" x14ac:dyDescent="0.4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69" s="10" customFormat="1" ht="26.25" customHeight="1" x14ac:dyDescent="0.4">
      <c r="A3" s="106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69" s="10" customFormat="1" ht="8.25" customHeight="1" x14ac:dyDescent="0.3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69" s="10" customFormat="1" ht="20.25" x14ac:dyDescent="0.3">
      <c r="A5" s="110" t="s">
        <v>50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69" s="10" customFormat="1" ht="20.25" x14ac:dyDescent="0.3">
      <c r="A6" s="110" t="s">
        <v>119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11" t="s">
        <v>2</v>
      </c>
      <c r="B8" s="111" t="s">
        <v>3</v>
      </c>
      <c r="C8" s="114" t="s">
        <v>4</v>
      </c>
      <c r="D8" s="114" t="s">
        <v>5</v>
      </c>
      <c r="E8" s="103" t="s">
        <v>6</v>
      </c>
      <c r="F8" s="104"/>
      <c r="G8" s="101" t="s">
        <v>7</v>
      </c>
      <c r="H8" s="101" t="s">
        <v>8</v>
      </c>
      <c r="I8" s="101" t="s">
        <v>9</v>
      </c>
      <c r="J8" s="101" t="s">
        <v>10</v>
      </c>
      <c r="K8" s="101" t="s">
        <v>11</v>
      </c>
      <c r="L8" s="101" t="s">
        <v>12</v>
      </c>
      <c r="M8" s="101" t="s">
        <v>13</v>
      </c>
    </row>
    <row r="9" spans="1:69" x14ac:dyDescent="0.25">
      <c r="A9" s="112"/>
      <c r="B9" s="113"/>
      <c r="C9" s="115"/>
      <c r="D9" s="115"/>
      <c r="E9" s="1" t="s">
        <v>14</v>
      </c>
      <c r="F9" s="1" t="s">
        <v>15</v>
      </c>
      <c r="G9" s="102"/>
      <c r="H9" s="102"/>
      <c r="I9" s="102"/>
      <c r="J9" s="102"/>
      <c r="K9" s="102"/>
      <c r="L9" s="102"/>
      <c r="M9" s="102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57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58</v>
      </c>
      <c r="B12" s="48" t="s">
        <v>59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60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61</v>
      </c>
      <c r="B17" s="48" t="s">
        <v>94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97</v>
      </c>
      <c r="B18" s="48" t="s">
        <v>81</v>
      </c>
      <c r="C18" s="14" t="s">
        <v>16</v>
      </c>
      <c r="D18" s="93" t="s">
        <v>17</v>
      </c>
      <c r="E18" s="55"/>
      <c r="F18" s="55"/>
      <c r="G18" s="92">
        <v>70000</v>
      </c>
      <c r="H18" s="92">
        <v>2009</v>
      </c>
      <c r="I18" s="92">
        <v>5368.48</v>
      </c>
      <c r="J18" s="92">
        <v>2128</v>
      </c>
      <c r="K18" s="92">
        <v>25</v>
      </c>
      <c r="L18" s="92">
        <v>9530.48</v>
      </c>
      <c r="M18" s="92">
        <f>+G18-L18</f>
        <v>60469.520000000004</v>
      </c>
    </row>
    <row r="19" spans="1:69" s="10" customFormat="1" ht="15" customHeight="1" x14ac:dyDescent="0.25">
      <c r="A19" s="14" t="s">
        <v>95</v>
      </c>
      <c r="B19" s="48" t="s">
        <v>96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200000</v>
      </c>
      <c r="H22" s="33">
        <f>SUM(H17:H20:H19)</f>
        <v>5740</v>
      </c>
      <c r="I22" s="33">
        <f>SUM(I17:I19)</f>
        <v>14223.64</v>
      </c>
      <c r="J22" s="33">
        <f>SUM(J17:J19)</f>
        <v>6080</v>
      </c>
      <c r="K22" s="33">
        <f>SUM(K17:K19)</f>
        <v>75</v>
      </c>
      <c r="L22" s="33">
        <f>SUM(L17:L19)</f>
        <v>26118.639999999999</v>
      </c>
      <c r="M22" s="33">
        <f>SUM(M17:M19)</f>
        <v>173881.36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82</v>
      </c>
      <c r="B24" s="45"/>
      <c r="D24" s="45"/>
    </row>
    <row r="25" spans="1:69" s="35" customFormat="1" ht="15.75" customHeight="1" x14ac:dyDescent="0.25">
      <c r="A25" s="72" t="s">
        <v>51</v>
      </c>
      <c r="B25" s="38" t="s">
        <v>52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 t="s">
        <v>120</v>
      </c>
      <c r="B26" s="38" t="s">
        <v>121</v>
      </c>
      <c r="C26" s="14" t="s">
        <v>16</v>
      </c>
      <c r="D26" s="93" t="s">
        <v>17</v>
      </c>
      <c r="E26" s="74"/>
      <c r="F26" s="78"/>
      <c r="G26" s="92">
        <v>125000</v>
      </c>
      <c r="H26" s="92">
        <v>3587.5</v>
      </c>
      <c r="I26" s="92">
        <v>17506.05</v>
      </c>
      <c r="J26" s="92">
        <v>3800</v>
      </c>
      <c r="K26" s="92">
        <v>1944.78</v>
      </c>
      <c r="L26" s="92">
        <v>26838.33</v>
      </c>
      <c r="M26" s="92">
        <f t="shared" ref="M26:M27" si="1">+G26-L26</f>
        <v>98161.67</v>
      </c>
    </row>
    <row r="27" spans="1:69" s="35" customFormat="1" ht="15.75" customHeight="1" x14ac:dyDescent="0.25">
      <c r="A27" s="72" t="s">
        <v>122</v>
      </c>
      <c r="B27" s="38" t="s">
        <v>123</v>
      </c>
      <c r="C27" s="14" t="s">
        <v>16</v>
      </c>
      <c r="D27" s="93" t="s">
        <v>17</v>
      </c>
      <c r="E27" s="74"/>
      <c r="F27" s="78"/>
      <c r="G27" s="92">
        <v>85000</v>
      </c>
      <c r="H27" s="92">
        <v>2439.5</v>
      </c>
      <c r="I27" s="92">
        <v>8576.99</v>
      </c>
      <c r="J27" s="92">
        <v>2584</v>
      </c>
      <c r="K27" s="92">
        <v>25</v>
      </c>
      <c r="L27" s="92">
        <v>13625.49</v>
      </c>
      <c r="M27" s="92">
        <f t="shared" si="1"/>
        <v>71374.509999999995</v>
      </c>
    </row>
    <row r="28" spans="1:69" s="35" customFormat="1" ht="15.75" customHeight="1" x14ac:dyDescent="0.25">
      <c r="A28" s="72"/>
      <c r="B28" s="38"/>
      <c r="C28" s="14"/>
      <c r="D28" s="73"/>
      <c r="E28" s="74"/>
      <c r="F28" s="74"/>
      <c r="G28" s="75"/>
      <c r="H28" s="75"/>
      <c r="I28" s="75"/>
      <c r="J28" s="49"/>
      <c r="K28" s="75"/>
      <c r="L28" s="75"/>
      <c r="M28" s="92"/>
    </row>
    <row r="29" spans="1:69" s="100" customFormat="1" ht="15.75" customHeight="1" x14ac:dyDescent="0.25">
      <c r="A29" s="97" t="s">
        <v>18</v>
      </c>
      <c r="B29" s="95">
        <v>3</v>
      </c>
      <c r="C29" s="97"/>
      <c r="D29" s="95"/>
      <c r="E29" s="98"/>
      <c r="F29" s="98"/>
      <c r="G29" s="99">
        <f t="shared" ref="G29:L29" si="2">+G25+G26+G27</f>
        <v>285000</v>
      </c>
      <c r="H29" s="99">
        <f t="shared" si="2"/>
        <v>8179.5</v>
      </c>
      <c r="I29" s="99">
        <f t="shared" si="2"/>
        <v>32392.42</v>
      </c>
      <c r="J29" s="99">
        <f t="shared" si="2"/>
        <v>8664</v>
      </c>
      <c r="K29" s="99">
        <f t="shared" si="2"/>
        <v>1994.78</v>
      </c>
      <c r="L29" s="99">
        <f t="shared" si="2"/>
        <v>51230.700000000004</v>
      </c>
      <c r="M29" s="99">
        <f>+M25+M26+M27</f>
        <v>233769.3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</row>
    <row r="30" spans="1:69" s="10" customFormat="1" ht="15.75" customHeight="1" x14ac:dyDescent="0.25">
      <c r="A30" s="17"/>
      <c r="B30" s="85"/>
      <c r="C30" s="17"/>
      <c r="D30" s="85"/>
      <c r="E30" s="88"/>
      <c r="F30" s="88"/>
      <c r="G30" s="89"/>
      <c r="H30" s="89"/>
      <c r="I30" s="89"/>
      <c r="J30" s="89"/>
      <c r="K30" s="89"/>
      <c r="L30" s="89"/>
      <c r="M30" s="89"/>
    </row>
    <row r="31" spans="1:69" s="10" customFormat="1" ht="15.75" customHeight="1" x14ac:dyDescent="0.25">
      <c r="A31" s="50" t="s">
        <v>62</v>
      </c>
      <c r="B31" s="45"/>
      <c r="D31" s="45"/>
    </row>
    <row r="32" spans="1:69" s="35" customFormat="1" ht="15.75" customHeight="1" x14ac:dyDescent="0.25">
      <c r="A32" s="72" t="s">
        <v>63</v>
      </c>
      <c r="B32" s="46" t="s">
        <v>64</v>
      </c>
      <c r="C32" s="35" t="s">
        <v>16</v>
      </c>
      <c r="D32" s="93" t="s">
        <v>17</v>
      </c>
      <c r="E32" s="74">
        <v>45566</v>
      </c>
      <c r="F32" s="76">
        <v>45747</v>
      </c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>+K32+J32+I32+H32</f>
        <v>7057.68</v>
      </c>
      <c r="M32" s="92">
        <f>+G32-L32</f>
        <v>52942.32</v>
      </c>
    </row>
    <row r="33" spans="1:13" s="35" customFormat="1" ht="15.75" customHeight="1" x14ac:dyDescent="0.25">
      <c r="A33" s="72" t="s">
        <v>65</v>
      </c>
      <c r="B33" s="46" t="s">
        <v>64</v>
      </c>
      <c r="C33" s="35" t="s">
        <v>16</v>
      </c>
      <c r="D33" s="93" t="s">
        <v>17</v>
      </c>
      <c r="E33" s="74"/>
      <c r="F33" s="76"/>
      <c r="G33" s="92">
        <v>60000</v>
      </c>
      <c r="H33" s="92">
        <v>1722</v>
      </c>
      <c r="I33" s="92">
        <v>3486.68</v>
      </c>
      <c r="J33" s="92">
        <v>1824</v>
      </c>
      <c r="K33" s="92">
        <v>25</v>
      </c>
      <c r="L33" s="92">
        <f t="shared" ref="L33:L34" si="3">+K33+J33+I33+H33</f>
        <v>7057.68</v>
      </c>
      <c r="M33" s="92">
        <f t="shared" ref="M33:M35" si="4">+G33-L33</f>
        <v>52942.32</v>
      </c>
    </row>
    <row r="34" spans="1:13" s="10" customFormat="1" ht="15.75" customHeight="1" x14ac:dyDescent="0.25">
      <c r="A34" s="90" t="s">
        <v>66</v>
      </c>
      <c r="B34" s="46" t="s">
        <v>64</v>
      </c>
      <c r="C34" s="35" t="s">
        <v>16</v>
      </c>
      <c r="D34" s="93" t="s">
        <v>17</v>
      </c>
      <c r="E34" s="2"/>
      <c r="F34" s="2"/>
      <c r="G34" s="92">
        <v>60000</v>
      </c>
      <c r="H34" s="92">
        <v>1722</v>
      </c>
      <c r="I34" s="92">
        <v>3486.68</v>
      </c>
      <c r="J34" s="92">
        <v>1824</v>
      </c>
      <c r="K34" s="92">
        <v>25</v>
      </c>
      <c r="L34" s="92">
        <f t="shared" si="3"/>
        <v>7057.68</v>
      </c>
      <c r="M34" s="92">
        <f t="shared" si="4"/>
        <v>52942.32</v>
      </c>
    </row>
    <row r="35" spans="1:13" s="10" customFormat="1" ht="15.75" customHeight="1" x14ac:dyDescent="0.25">
      <c r="A35" s="90" t="s">
        <v>92</v>
      </c>
      <c r="B35" s="46" t="s">
        <v>64</v>
      </c>
      <c r="C35" s="35" t="s">
        <v>16</v>
      </c>
      <c r="D35" s="93" t="s">
        <v>24</v>
      </c>
      <c r="E35" s="2"/>
      <c r="F35" s="2"/>
      <c r="G35" s="92">
        <v>70000</v>
      </c>
      <c r="H35" s="92">
        <v>2009</v>
      </c>
      <c r="I35" s="92">
        <v>5368.48</v>
      </c>
      <c r="J35" s="92">
        <v>2128</v>
      </c>
      <c r="K35" s="92">
        <v>25</v>
      </c>
      <c r="L35" s="92">
        <v>9530.48</v>
      </c>
      <c r="M35" s="92">
        <f t="shared" si="4"/>
        <v>60469.520000000004</v>
      </c>
    </row>
    <row r="36" spans="1:13" s="10" customFormat="1" ht="15.75" customHeight="1" x14ac:dyDescent="0.25">
      <c r="A36" s="90"/>
      <c r="B36" s="46"/>
      <c r="C36" s="35"/>
      <c r="D36" s="46"/>
      <c r="E36" s="2"/>
      <c r="F36" s="2"/>
      <c r="G36" s="75"/>
      <c r="H36" s="75"/>
      <c r="I36" s="75"/>
      <c r="J36" s="75"/>
      <c r="K36" s="75"/>
      <c r="L36" s="75"/>
      <c r="M36" s="92"/>
    </row>
    <row r="37" spans="1:13" ht="15.75" customHeight="1" x14ac:dyDescent="0.25">
      <c r="A37" s="3" t="s">
        <v>18</v>
      </c>
      <c r="B37" s="4">
        <v>4</v>
      </c>
      <c r="C37" s="3"/>
      <c r="D37" s="4"/>
      <c r="E37" s="5"/>
      <c r="F37" s="5"/>
      <c r="G37" s="6">
        <f>SUM(G32:G35)</f>
        <v>250000</v>
      </c>
      <c r="H37" s="6">
        <f t="shared" ref="H37:L37" si="5">SUM(H32:H35)</f>
        <v>7175</v>
      </c>
      <c r="I37" s="6">
        <f>SUM(I32:I35)</f>
        <v>15828.519999999999</v>
      </c>
      <c r="J37" s="6">
        <f t="shared" si="5"/>
        <v>7600</v>
      </c>
      <c r="K37" s="6">
        <f t="shared" si="5"/>
        <v>100</v>
      </c>
      <c r="L37" s="6">
        <f t="shared" si="5"/>
        <v>30703.52</v>
      </c>
      <c r="M37" s="6">
        <f>SUM(M32:M36)</f>
        <v>219296.47999999998</v>
      </c>
    </row>
    <row r="38" spans="1:13" s="10" customFormat="1" ht="15.75" customHeight="1" x14ac:dyDescent="0.25">
      <c r="A38" s="17"/>
      <c r="B38" s="85"/>
      <c r="C38" s="17"/>
      <c r="D38" s="85"/>
      <c r="E38" s="88"/>
      <c r="F38" s="88"/>
      <c r="G38" s="89"/>
      <c r="H38" s="89"/>
      <c r="I38" s="89"/>
      <c r="J38" s="89"/>
      <c r="K38" s="89"/>
      <c r="L38" s="89"/>
      <c r="M38" s="89"/>
    </row>
    <row r="39" spans="1:13" s="10" customFormat="1" ht="15.75" customHeight="1" x14ac:dyDescent="0.25">
      <c r="A39" s="50" t="s">
        <v>88</v>
      </c>
      <c r="B39" s="45"/>
      <c r="D39" s="45"/>
    </row>
    <row r="40" spans="1:13" s="10" customFormat="1" ht="15.75" customHeight="1" x14ac:dyDescent="0.25">
      <c r="A40" s="90" t="s">
        <v>100</v>
      </c>
      <c r="B40" s="45" t="s">
        <v>101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40000</v>
      </c>
      <c r="H40" s="92">
        <v>1148</v>
      </c>
      <c r="I40" s="92">
        <v>442.65</v>
      </c>
      <c r="J40" s="92">
        <v>1216</v>
      </c>
      <c r="K40" s="92">
        <v>25</v>
      </c>
      <c r="L40" s="92">
        <v>2831.65</v>
      </c>
      <c r="M40" s="92">
        <f t="shared" ref="M40" si="6">+G40-L40</f>
        <v>37168.35</v>
      </c>
    </row>
    <row r="41" spans="1:13" s="35" customFormat="1" ht="15.75" customHeight="1" x14ac:dyDescent="0.25">
      <c r="A41" s="72" t="s">
        <v>89</v>
      </c>
      <c r="B41" s="46" t="s">
        <v>98</v>
      </c>
      <c r="C41" s="35" t="s">
        <v>16</v>
      </c>
      <c r="D41" s="93" t="s">
        <v>17</v>
      </c>
      <c r="E41" s="74">
        <v>45597</v>
      </c>
      <c r="F41" s="76">
        <v>45777</v>
      </c>
      <c r="G41" s="92">
        <v>125000</v>
      </c>
      <c r="H41" s="92">
        <v>3587.5</v>
      </c>
      <c r="I41" s="92">
        <v>17985.990000000002</v>
      </c>
      <c r="J41" s="92">
        <v>3800</v>
      </c>
      <c r="K41" s="92">
        <v>25</v>
      </c>
      <c r="L41" s="92">
        <f>+H41+I41+J41+K41</f>
        <v>25398.49</v>
      </c>
      <c r="M41" s="92">
        <f>+G41-L41</f>
        <v>99601.51</v>
      </c>
    </row>
    <row r="42" spans="1:13" s="10" customFormat="1" ht="15.75" customHeight="1" x14ac:dyDescent="0.25">
      <c r="A42" s="90" t="s">
        <v>99</v>
      </c>
      <c r="B42" s="45" t="s">
        <v>90</v>
      </c>
      <c r="C42" s="35" t="s">
        <v>16</v>
      </c>
      <c r="D42" s="93" t="s">
        <v>17</v>
      </c>
      <c r="E42" s="74">
        <v>45597</v>
      </c>
      <c r="F42" s="76">
        <v>45777</v>
      </c>
      <c r="G42" s="92">
        <v>60000</v>
      </c>
      <c r="H42" s="92">
        <v>1722</v>
      </c>
      <c r="I42" s="92">
        <v>3102.72</v>
      </c>
      <c r="J42" s="92">
        <v>1824</v>
      </c>
      <c r="K42" s="92">
        <v>1944.78</v>
      </c>
      <c r="L42" s="92">
        <f>+H42+I42+J42+K42</f>
        <v>8593.5</v>
      </c>
      <c r="M42" s="92">
        <f t="shared" ref="M42" si="7">+G42-L42</f>
        <v>51406.5</v>
      </c>
    </row>
    <row r="43" spans="1:13" s="10" customFormat="1" ht="15.75" customHeight="1" x14ac:dyDescent="0.25">
      <c r="A43" s="50"/>
      <c r="B43" s="45"/>
      <c r="C43" s="35"/>
      <c r="D43" s="93"/>
      <c r="E43" s="74"/>
      <c r="F43" s="76"/>
      <c r="G43" s="92"/>
      <c r="H43" s="92"/>
      <c r="I43" s="92"/>
      <c r="J43" s="92"/>
      <c r="K43" s="92"/>
      <c r="L43" s="92"/>
      <c r="M43" s="92"/>
    </row>
    <row r="44" spans="1:13" s="10" customFormat="1" ht="15.75" customHeight="1" x14ac:dyDescent="0.25">
      <c r="A44" s="50"/>
      <c r="B44" s="45"/>
      <c r="C44" s="35"/>
      <c r="D44" s="93"/>
      <c r="E44" s="74"/>
      <c r="F44" s="76"/>
      <c r="G44" s="92"/>
      <c r="H44" s="92"/>
      <c r="I44" s="92"/>
      <c r="J44" s="92"/>
      <c r="K44" s="92"/>
      <c r="L44" s="92"/>
      <c r="M44" s="92"/>
    </row>
    <row r="45" spans="1:13" ht="15.75" customHeight="1" x14ac:dyDescent="0.25">
      <c r="A45" s="3" t="s">
        <v>18</v>
      </c>
      <c r="B45" s="4">
        <v>3</v>
      </c>
      <c r="C45" s="3"/>
      <c r="D45" s="4"/>
      <c r="E45" s="5"/>
      <c r="F45" s="5"/>
      <c r="G45" s="6">
        <f>SUM(G39:G43)</f>
        <v>225000</v>
      </c>
      <c r="H45" s="6">
        <f>SUM(H39:H42)</f>
        <v>6457.5</v>
      </c>
      <c r="I45" s="6">
        <f>SUM(I39:I43)</f>
        <v>21531.360000000004</v>
      </c>
      <c r="J45" s="6">
        <f>SUM(J39:J42)</f>
        <v>6840</v>
      </c>
      <c r="K45" s="6">
        <f>SUM(K39:K42)</f>
        <v>1994.78</v>
      </c>
      <c r="L45" s="6">
        <f>SUM(L39:L43)</f>
        <v>36823.64</v>
      </c>
      <c r="M45" s="7">
        <f>SUM(M39:M42)</f>
        <v>188176.36</v>
      </c>
    </row>
    <row r="46" spans="1:13" s="10" customFormat="1" ht="15.75" customHeight="1" x14ac:dyDescent="0.25">
      <c r="A46" s="17"/>
      <c r="B46" s="85"/>
      <c r="C46" s="17"/>
      <c r="D46" s="85"/>
      <c r="E46" s="88"/>
      <c r="F46" s="88"/>
      <c r="G46" s="89"/>
      <c r="H46" s="89"/>
      <c r="I46" s="89"/>
      <c r="J46" s="89"/>
      <c r="K46" s="89"/>
      <c r="L46" s="89"/>
      <c r="M46" s="89"/>
    </row>
    <row r="47" spans="1:13" s="10" customFormat="1" ht="15.75" customHeight="1" x14ac:dyDescent="0.25">
      <c r="A47" s="50" t="s">
        <v>38</v>
      </c>
      <c r="B47" s="45"/>
      <c r="D47" s="45"/>
    </row>
    <row r="48" spans="1:13" s="35" customFormat="1" ht="15.75" customHeight="1" x14ac:dyDescent="0.25">
      <c r="A48" s="72" t="s">
        <v>39</v>
      </c>
      <c r="B48" s="46" t="s">
        <v>48</v>
      </c>
      <c r="C48" s="35" t="s">
        <v>16</v>
      </c>
      <c r="D48" s="93" t="s">
        <v>24</v>
      </c>
      <c r="E48" s="74">
        <v>45597</v>
      </c>
      <c r="F48" s="76">
        <v>45777</v>
      </c>
      <c r="G48" s="92">
        <v>125000</v>
      </c>
      <c r="H48" s="92">
        <v>3587.5</v>
      </c>
      <c r="I48" s="92">
        <v>17506.05</v>
      </c>
      <c r="J48" s="92">
        <v>3800</v>
      </c>
      <c r="K48" s="92">
        <v>1944.78</v>
      </c>
      <c r="L48" s="92">
        <f>+H48+I48+J48+K48</f>
        <v>26838.329999999998</v>
      </c>
      <c r="M48" s="92">
        <f>+G48-L48</f>
        <v>98161.67</v>
      </c>
    </row>
    <row r="49" spans="1:69" s="10" customFormat="1" ht="15.75" customHeight="1" x14ac:dyDescent="0.25">
      <c r="A49" s="50"/>
      <c r="B49" s="45"/>
      <c r="D49" s="45"/>
      <c r="E49" s="2"/>
      <c r="F49" s="2"/>
      <c r="G49" s="21"/>
      <c r="H49" s="21"/>
      <c r="I49" s="21"/>
      <c r="J49" s="21"/>
      <c r="K49" s="21"/>
      <c r="L49" s="21"/>
      <c r="M49" s="21"/>
    </row>
    <row r="50" spans="1:69" ht="15.75" customHeight="1" x14ac:dyDescent="0.25">
      <c r="A50" s="3" t="s">
        <v>18</v>
      </c>
      <c r="B50" s="4">
        <v>1</v>
      </c>
      <c r="C50" s="3"/>
      <c r="D50" s="4"/>
      <c r="E50" s="5"/>
      <c r="F50" s="5"/>
      <c r="G50" s="6">
        <f>SUM(G47:G48)</f>
        <v>125000</v>
      </c>
      <c r="H50" s="6">
        <f t="shared" ref="H50:L50" si="8">SUM(H47:H48)</f>
        <v>3587.5</v>
      </c>
      <c r="I50" s="6">
        <f t="shared" si="8"/>
        <v>17506.05</v>
      </c>
      <c r="J50" s="6">
        <f t="shared" si="8"/>
        <v>3800</v>
      </c>
      <c r="K50" s="6">
        <f t="shared" si="8"/>
        <v>1944.78</v>
      </c>
      <c r="L50" s="6">
        <f t="shared" si="8"/>
        <v>26838.329999999998</v>
      </c>
      <c r="M50" s="7">
        <f>SUM(M47:M48)</f>
        <v>98161.67</v>
      </c>
    </row>
    <row r="51" spans="1:69" s="10" customFormat="1" ht="15.75" customHeight="1" x14ac:dyDescent="0.25">
      <c r="A51" s="17"/>
      <c r="B51" s="85"/>
      <c r="C51" s="17"/>
      <c r="D51" s="85"/>
      <c r="E51" s="88"/>
      <c r="F51" s="88"/>
      <c r="G51" s="89"/>
      <c r="H51" s="89"/>
      <c r="I51" s="89"/>
      <c r="J51" s="89"/>
      <c r="K51" s="89"/>
      <c r="L51" s="89"/>
      <c r="M51" s="91"/>
    </row>
    <row r="52" spans="1:69" s="10" customFormat="1" x14ac:dyDescent="0.25">
      <c r="A52" s="58" t="s">
        <v>40</v>
      </c>
      <c r="B52" s="58"/>
      <c r="C52" s="16"/>
      <c r="D52" s="58"/>
      <c r="E52" s="62"/>
      <c r="F52" s="62"/>
      <c r="G52" s="62"/>
      <c r="H52" s="62"/>
      <c r="I52" s="62"/>
      <c r="J52" s="62"/>
      <c r="K52" s="62"/>
    </row>
    <row r="53" spans="1:69" s="10" customFormat="1" x14ac:dyDescent="0.25">
      <c r="A53" s="36" t="s">
        <v>67</v>
      </c>
      <c r="B53" s="36" t="s">
        <v>68</v>
      </c>
      <c r="C53" s="35" t="s">
        <v>16</v>
      </c>
      <c r="D53" s="93" t="s">
        <v>17</v>
      </c>
      <c r="E53" s="56"/>
      <c r="F53" s="56"/>
      <c r="G53" s="92">
        <v>125000</v>
      </c>
      <c r="H53" s="92">
        <v>3587.5</v>
      </c>
      <c r="I53" s="92">
        <v>17985.990000000002</v>
      </c>
      <c r="J53" s="92">
        <v>3800</v>
      </c>
      <c r="K53" s="92">
        <v>25</v>
      </c>
      <c r="L53" s="92">
        <f>+H53+I53+J53+K53</f>
        <v>25398.49</v>
      </c>
      <c r="M53" s="92">
        <f>+G53-L53</f>
        <v>99601.51</v>
      </c>
    </row>
    <row r="54" spans="1:69" s="35" customFormat="1" x14ac:dyDescent="0.25">
      <c r="A54" s="14" t="s">
        <v>49</v>
      </c>
      <c r="B54" s="38" t="s">
        <v>41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57500</v>
      </c>
      <c r="H54" s="92">
        <v>1650.25</v>
      </c>
      <c r="I54" s="92">
        <v>3016.23</v>
      </c>
      <c r="J54" s="92">
        <v>1748</v>
      </c>
      <c r="K54" s="92">
        <v>25</v>
      </c>
      <c r="L54" s="92">
        <f>+H54+I54+J54+K54</f>
        <v>6439.48</v>
      </c>
      <c r="M54" s="92">
        <f>+G54-L54</f>
        <v>51060.520000000004</v>
      </c>
    </row>
    <row r="55" spans="1:69" s="35" customFormat="1" x14ac:dyDescent="0.25">
      <c r="A55" s="35" t="s">
        <v>42</v>
      </c>
      <c r="B55" s="46" t="s">
        <v>43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47000</v>
      </c>
      <c r="H55" s="92">
        <v>1348.9</v>
      </c>
      <c r="I55" s="92">
        <v>1430.6</v>
      </c>
      <c r="J55" s="92">
        <v>1428.8</v>
      </c>
      <c r="K55" s="92">
        <v>25</v>
      </c>
      <c r="L55" s="92">
        <f t="shared" ref="L55:L56" si="9">+H55+I55+J55+K55</f>
        <v>4233.3</v>
      </c>
      <c r="M55" s="92">
        <f t="shared" ref="M55:M56" si="10">+G55-L55</f>
        <v>42766.7</v>
      </c>
    </row>
    <row r="56" spans="1:69" s="35" customFormat="1" x14ac:dyDescent="0.25">
      <c r="A56" s="14" t="s">
        <v>44</v>
      </c>
      <c r="B56" s="38" t="s">
        <v>45</v>
      </c>
      <c r="C56" s="35" t="s">
        <v>16</v>
      </c>
      <c r="D56" s="93" t="s">
        <v>17</v>
      </c>
      <c r="E56" s="74">
        <v>45597</v>
      </c>
      <c r="F56" s="74">
        <v>45777</v>
      </c>
      <c r="G56" s="92">
        <v>45000</v>
      </c>
      <c r="H56" s="92">
        <v>1291.5</v>
      </c>
      <c r="I56" s="92">
        <v>1148.33</v>
      </c>
      <c r="J56" s="92">
        <v>1368</v>
      </c>
      <c r="K56" s="92">
        <v>25</v>
      </c>
      <c r="L56" s="92">
        <f t="shared" si="9"/>
        <v>3832.83</v>
      </c>
      <c r="M56" s="92">
        <f t="shared" si="10"/>
        <v>41167.17</v>
      </c>
    </row>
    <row r="57" spans="1:69" s="35" customFormat="1" x14ac:dyDescent="0.25">
      <c r="A57" s="14" t="s">
        <v>102</v>
      </c>
      <c r="B57" s="38" t="s">
        <v>103</v>
      </c>
      <c r="C57" s="35" t="s">
        <v>16</v>
      </c>
      <c r="D57" s="93" t="s">
        <v>17</v>
      </c>
      <c r="E57" s="74">
        <v>45597</v>
      </c>
      <c r="F57" s="74">
        <v>45777</v>
      </c>
      <c r="G57" s="92">
        <v>60000</v>
      </c>
      <c r="H57" s="92">
        <v>1722</v>
      </c>
      <c r="I57" s="92">
        <v>3486.68</v>
      </c>
      <c r="J57" s="92">
        <v>1824</v>
      </c>
      <c r="K57" s="92">
        <v>25</v>
      </c>
      <c r="L57" s="92">
        <f t="shared" ref="L57" si="11">+H57+I57+J57+K57</f>
        <v>7057.68</v>
      </c>
      <c r="M57" s="92">
        <f t="shared" ref="M57" si="12">+G57-L57</f>
        <v>52942.32</v>
      </c>
    </row>
    <row r="58" spans="1:69" s="10" customFormat="1" x14ac:dyDescent="0.25">
      <c r="A58" s="48"/>
      <c r="B58" s="36"/>
      <c r="D58" s="45"/>
      <c r="E58" s="2"/>
      <c r="F58" s="2"/>
      <c r="G58" s="55"/>
      <c r="H58" s="55"/>
      <c r="I58" s="55"/>
      <c r="J58" s="56"/>
      <c r="K58" s="57"/>
      <c r="L58" s="34"/>
      <c r="M58" s="34"/>
    </row>
    <row r="59" spans="1:69" x14ac:dyDescent="0.25">
      <c r="A59" s="3" t="s">
        <v>18</v>
      </c>
      <c r="B59" s="4">
        <v>5</v>
      </c>
      <c r="C59" s="3"/>
      <c r="D59" s="4"/>
      <c r="E59" s="33"/>
      <c r="F59" s="33"/>
      <c r="G59" s="33">
        <f>SUM(G53:G58)</f>
        <v>334500</v>
      </c>
      <c r="H59" s="33">
        <f t="shared" ref="H59:K59" si="13">SUM(H53:H58)</f>
        <v>9600.15</v>
      </c>
      <c r="I59" s="33">
        <f>SUM(I53:I58)</f>
        <v>27067.83</v>
      </c>
      <c r="J59" s="33">
        <f>SUM(J53:J58)</f>
        <v>10168.799999999999</v>
      </c>
      <c r="K59" s="33">
        <f t="shared" si="13"/>
        <v>125</v>
      </c>
      <c r="L59" s="33">
        <f>SUM(L53:L58)</f>
        <v>46961.780000000006</v>
      </c>
      <c r="M59" s="33">
        <f>SUM(M53:M58)</f>
        <v>287538.21999999997</v>
      </c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</row>
    <row r="60" spans="1:69" s="10" customFormat="1" x14ac:dyDescent="0.25">
      <c r="A60" s="17"/>
      <c r="B60" s="85"/>
      <c r="C60" s="17"/>
      <c r="D60" s="85"/>
      <c r="E60" s="87"/>
      <c r="F60" s="87"/>
      <c r="G60" s="87"/>
      <c r="H60" s="87"/>
      <c r="I60" s="87"/>
      <c r="J60" s="87"/>
      <c r="K60" s="87"/>
      <c r="L60" s="87"/>
      <c r="M60" s="87"/>
    </row>
    <row r="61" spans="1:69" s="10" customFormat="1" ht="15.75" customHeight="1" x14ac:dyDescent="0.25">
      <c r="A61" s="53" t="s">
        <v>19</v>
      </c>
      <c r="B61" s="46"/>
      <c r="C61" s="36"/>
      <c r="D61" s="36"/>
      <c r="E61" s="2"/>
      <c r="F61" s="2"/>
      <c r="G61" s="37"/>
      <c r="H61" s="37"/>
      <c r="I61" s="37"/>
      <c r="J61" s="37"/>
      <c r="K61" s="37"/>
      <c r="L61" s="37"/>
      <c r="M61" s="22"/>
    </row>
    <row r="62" spans="1:69" s="35" customFormat="1" ht="15.75" customHeight="1" x14ac:dyDescent="0.25">
      <c r="A62" s="35" t="s">
        <v>20</v>
      </c>
      <c r="B62" s="46" t="s">
        <v>21</v>
      </c>
      <c r="C62" s="14" t="s">
        <v>16</v>
      </c>
      <c r="D62" s="93" t="s">
        <v>17</v>
      </c>
      <c r="E62" s="74">
        <v>45505</v>
      </c>
      <c r="F62" s="76">
        <v>45688</v>
      </c>
      <c r="G62" s="92">
        <v>55000</v>
      </c>
      <c r="H62" s="92">
        <v>1578.5</v>
      </c>
      <c r="I62" s="92">
        <v>2559.6799999999998</v>
      </c>
      <c r="J62" s="92">
        <v>1672</v>
      </c>
      <c r="K62" s="92">
        <v>25</v>
      </c>
      <c r="L62" s="92">
        <f>+K62+J62+I62+H62</f>
        <v>5835.18</v>
      </c>
      <c r="M62" s="92">
        <f>+G62-L62</f>
        <v>49164.82</v>
      </c>
    </row>
    <row r="63" spans="1:69" s="10" customFormat="1" ht="15.75" customHeight="1" x14ac:dyDescent="0.25">
      <c r="A63" s="35" t="s">
        <v>69</v>
      </c>
      <c r="B63" s="46" t="s">
        <v>21</v>
      </c>
      <c r="C63" s="14" t="s">
        <v>16</v>
      </c>
      <c r="D63" s="93" t="s">
        <v>17</v>
      </c>
      <c r="E63" s="2"/>
      <c r="F63" s="2"/>
      <c r="G63" s="92">
        <v>60000</v>
      </c>
      <c r="H63" s="92">
        <v>1722</v>
      </c>
      <c r="I63" s="92">
        <v>3486.68</v>
      </c>
      <c r="J63" s="92">
        <v>1824</v>
      </c>
      <c r="K63" s="92">
        <v>25</v>
      </c>
      <c r="L63" s="92">
        <f>+K63+J63+I63+H63</f>
        <v>7057.68</v>
      </c>
      <c r="M63" s="92">
        <f>+G63-L63</f>
        <v>52942.32</v>
      </c>
    </row>
    <row r="64" spans="1:69" s="10" customFormat="1" ht="15.75" customHeight="1" x14ac:dyDescent="0.25">
      <c r="A64" s="35" t="s">
        <v>104</v>
      </c>
      <c r="B64" s="46" t="s">
        <v>21</v>
      </c>
      <c r="C64" s="14" t="s">
        <v>16</v>
      </c>
      <c r="D64" s="93" t="s">
        <v>17</v>
      </c>
      <c r="E64" s="2"/>
      <c r="F64" s="2"/>
      <c r="G64" s="92">
        <v>60000</v>
      </c>
      <c r="H64" s="92">
        <v>1722</v>
      </c>
      <c r="I64" s="92">
        <v>3486.68</v>
      </c>
      <c r="J64" s="92">
        <v>1824</v>
      </c>
      <c r="K64" s="92">
        <v>25</v>
      </c>
      <c r="L64" s="92">
        <f>+K64+J64+I64+H64</f>
        <v>7057.68</v>
      </c>
      <c r="M64" s="92">
        <f>+G64-L64</f>
        <v>52942.32</v>
      </c>
    </row>
    <row r="65" spans="1:13" s="10" customFormat="1" ht="15.75" customHeight="1" x14ac:dyDescent="0.25">
      <c r="A65" s="35" t="s">
        <v>111</v>
      </c>
      <c r="B65" s="46" t="s">
        <v>21</v>
      </c>
      <c r="C65" s="14" t="s">
        <v>16</v>
      </c>
      <c r="D65" s="93" t="s">
        <v>17</v>
      </c>
      <c r="E65" s="2"/>
      <c r="F65" s="2"/>
      <c r="G65" s="92">
        <v>60000</v>
      </c>
      <c r="H65" s="92">
        <v>1722</v>
      </c>
      <c r="I65" s="92">
        <v>3486.68</v>
      </c>
      <c r="J65" s="92">
        <v>1824</v>
      </c>
      <c r="K65" s="92">
        <v>25</v>
      </c>
      <c r="L65" s="92">
        <f>+K65+J65+I65+H65</f>
        <v>7057.68</v>
      </c>
      <c r="M65" s="92">
        <f>+G65-L65</f>
        <v>52942.32</v>
      </c>
    </row>
    <row r="66" spans="1:13" s="10" customFormat="1" ht="15.75" customHeight="1" x14ac:dyDescent="0.25">
      <c r="A66" s="35"/>
      <c r="B66" s="46"/>
      <c r="C66" s="14"/>
      <c r="D66" s="38"/>
      <c r="E66" s="2"/>
      <c r="F66" s="2"/>
      <c r="G66" s="37"/>
      <c r="H66" s="37"/>
      <c r="I66" s="37"/>
      <c r="J66" s="63"/>
      <c r="K66" s="37"/>
      <c r="L66" s="37"/>
      <c r="M66" s="22"/>
    </row>
    <row r="67" spans="1:13" ht="15.75" customHeight="1" x14ac:dyDescent="0.25">
      <c r="A67" s="3" t="s">
        <v>18</v>
      </c>
      <c r="B67" s="4">
        <v>4</v>
      </c>
      <c r="C67" s="3"/>
      <c r="D67" s="4"/>
      <c r="E67" s="5"/>
      <c r="F67" s="5"/>
      <c r="G67" s="6">
        <f t="shared" ref="G67:M67" si="14">SUM(G62:G65)</f>
        <v>235000</v>
      </c>
      <c r="H67" s="6">
        <f t="shared" si="14"/>
        <v>6744.5</v>
      </c>
      <c r="I67" s="6">
        <f>SUM(I62:I65)</f>
        <v>13019.72</v>
      </c>
      <c r="J67" s="6">
        <f t="shared" si="14"/>
        <v>7144</v>
      </c>
      <c r="K67" s="6">
        <f t="shared" si="14"/>
        <v>100</v>
      </c>
      <c r="L67" s="6">
        <f t="shared" si="14"/>
        <v>27008.22</v>
      </c>
      <c r="M67" s="6">
        <f t="shared" si="14"/>
        <v>207991.78</v>
      </c>
    </row>
    <row r="68" spans="1:13" s="10" customFormat="1" ht="15.75" customHeight="1" x14ac:dyDescent="0.25">
      <c r="A68" s="17"/>
      <c r="B68" s="85"/>
      <c r="C68" s="17"/>
      <c r="D68" s="85"/>
      <c r="E68" s="88"/>
      <c r="F68" s="88"/>
      <c r="G68" s="89"/>
      <c r="H68" s="89"/>
      <c r="I68" s="89"/>
      <c r="J68" s="89"/>
      <c r="K68" s="89"/>
      <c r="L68" s="89"/>
      <c r="M68" s="89"/>
    </row>
    <row r="69" spans="1:13" s="10" customFormat="1" ht="15.75" customHeight="1" x14ac:dyDescent="0.25">
      <c r="A69" s="35"/>
      <c r="B69" s="46"/>
      <c r="C69" s="14"/>
      <c r="D69" s="38"/>
      <c r="E69" s="2"/>
      <c r="F69" s="2"/>
      <c r="G69" s="37"/>
      <c r="H69" s="37"/>
      <c r="I69" s="37"/>
      <c r="J69" s="63"/>
      <c r="K69" s="37"/>
      <c r="L69" s="37"/>
      <c r="M69" s="22"/>
    </row>
    <row r="70" spans="1:13" s="10" customFormat="1" ht="15.75" customHeight="1" x14ac:dyDescent="0.25">
      <c r="A70" s="17"/>
      <c r="B70" s="85"/>
      <c r="C70" s="17"/>
      <c r="D70" s="85"/>
      <c r="E70" s="88"/>
      <c r="F70" s="88"/>
      <c r="G70" s="89"/>
      <c r="H70" s="89"/>
      <c r="I70" s="89"/>
      <c r="J70" s="89"/>
      <c r="K70" s="89"/>
      <c r="L70" s="89"/>
      <c r="M70" s="89"/>
    </row>
    <row r="71" spans="1:13" s="10" customFormat="1" ht="15.75" customHeight="1" x14ac:dyDescent="0.25">
      <c r="A71" s="53" t="s">
        <v>70</v>
      </c>
      <c r="B71" s="46"/>
      <c r="C71" s="36"/>
      <c r="D71" s="36"/>
      <c r="E71" s="2"/>
      <c r="F71" s="2"/>
      <c r="G71" s="37"/>
      <c r="H71" s="37"/>
      <c r="I71" s="37"/>
      <c r="J71" s="37"/>
      <c r="K71" s="37"/>
      <c r="L71" s="37"/>
      <c r="M71" s="22"/>
    </row>
    <row r="72" spans="1:13" s="35" customFormat="1" ht="15.75" customHeight="1" x14ac:dyDescent="0.25">
      <c r="A72" s="35" t="s">
        <v>71</v>
      </c>
      <c r="B72" s="46" t="s">
        <v>72</v>
      </c>
      <c r="C72" s="14" t="s">
        <v>16</v>
      </c>
      <c r="D72" s="93" t="s">
        <v>24</v>
      </c>
      <c r="E72" s="74">
        <v>45505</v>
      </c>
      <c r="F72" s="76">
        <v>45688</v>
      </c>
      <c r="G72" s="92">
        <v>50000</v>
      </c>
      <c r="H72" s="92">
        <v>1435</v>
      </c>
      <c r="I72" s="92">
        <v>1854</v>
      </c>
      <c r="J72" s="92">
        <v>1520</v>
      </c>
      <c r="K72" s="92">
        <v>25</v>
      </c>
      <c r="L72" s="92">
        <f>+K72+J72+I72+H72</f>
        <v>4834</v>
      </c>
      <c r="M72" s="92">
        <f>+G72-L72</f>
        <v>45166</v>
      </c>
    </row>
    <row r="73" spans="1:13" s="10" customFormat="1" ht="15.75" customHeight="1" x14ac:dyDescent="0.25">
      <c r="A73" s="35"/>
      <c r="B73" s="46"/>
      <c r="C73" s="14"/>
      <c r="D73" s="38"/>
      <c r="E73" s="2"/>
      <c r="F73" s="2"/>
      <c r="G73" s="37"/>
      <c r="H73" s="37"/>
      <c r="I73" s="37"/>
      <c r="J73" s="63"/>
      <c r="K73" s="37"/>
      <c r="L73" s="37"/>
      <c r="M73" s="22"/>
    </row>
    <row r="74" spans="1:13" ht="15.75" customHeight="1" x14ac:dyDescent="0.25">
      <c r="A74" s="3" t="s">
        <v>18</v>
      </c>
      <c r="B74" s="4">
        <v>1</v>
      </c>
      <c r="C74" s="3"/>
      <c r="D74" s="4"/>
      <c r="E74" s="5"/>
      <c r="F74" s="5"/>
      <c r="G74" s="6">
        <f t="shared" ref="G74:M74" si="15">SUM(G72:G72)</f>
        <v>50000</v>
      </c>
      <c r="H74" s="6">
        <f t="shared" si="15"/>
        <v>1435</v>
      </c>
      <c r="I74" s="6">
        <f t="shared" si="15"/>
        <v>1854</v>
      </c>
      <c r="J74" s="6">
        <f t="shared" si="15"/>
        <v>1520</v>
      </c>
      <c r="K74" s="6">
        <f t="shared" si="15"/>
        <v>25</v>
      </c>
      <c r="L74" s="6">
        <f t="shared" si="15"/>
        <v>4834</v>
      </c>
      <c r="M74" s="6">
        <f t="shared" si="15"/>
        <v>45166</v>
      </c>
    </row>
    <row r="75" spans="1:13" s="10" customFormat="1" ht="15.75" customHeight="1" x14ac:dyDescent="0.25">
      <c r="A75" s="17"/>
      <c r="B75" s="85"/>
      <c r="C75" s="17"/>
      <c r="D75" s="85"/>
      <c r="E75" s="88"/>
      <c r="F75" s="88"/>
      <c r="G75" s="89"/>
      <c r="H75" s="89"/>
      <c r="I75" s="89"/>
      <c r="J75" s="89"/>
      <c r="K75" s="89"/>
      <c r="L75" s="89"/>
      <c r="M75" s="89"/>
    </row>
    <row r="76" spans="1:13" s="10" customFormat="1" ht="15.75" customHeight="1" x14ac:dyDescent="0.25">
      <c r="A76" s="16" t="s">
        <v>46</v>
      </c>
      <c r="B76" s="45"/>
      <c r="D76" s="45"/>
      <c r="K76" s="96"/>
    </row>
    <row r="77" spans="1:13" s="35" customFormat="1" ht="15.75" customHeight="1" x14ac:dyDescent="0.25">
      <c r="A77" s="35" t="s">
        <v>33</v>
      </c>
      <c r="B77" s="46" t="s">
        <v>34</v>
      </c>
      <c r="C77" s="35" t="s">
        <v>16</v>
      </c>
      <c r="D77" s="93" t="s">
        <v>17</v>
      </c>
      <c r="E77" s="74">
        <v>45444</v>
      </c>
      <c r="F77" s="78">
        <v>45626</v>
      </c>
      <c r="G77" s="92">
        <v>125000</v>
      </c>
      <c r="H77" s="92">
        <v>3587.5</v>
      </c>
      <c r="I77" s="92">
        <v>17026.099999999999</v>
      </c>
      <c r="J77" s="92">
        <v>3800</v>
      </c>
      <c r="K77" s="92">
        <v>8872.56</v>
      </c>
      <c r="L77" s="92">
        <f>+H77+I77+J77+K77</f>
        <v>33286.159999999996</v>
      </c>
      <c r="M77" s="92">
        <f>+G77-L77</f>
        <v>91713.84</v>
      </c>
    </row>
    <row r="78" spans="1:13" s="35" customFormat="1" ht="15.75" customHeight="1" x14ac:dyDescent="0.25">
      <c r="B78" s="46"/>
      <c r="D78" s="93"/>
      <c r="E78" s="74"/>
      <c r="F78" s="74"/>
      <c r="G78" s="92"/>
      <c r="H78" s="92"/>
      <c r="I78" s="92"/>
      <c r="J78" s="92"/>
      <c r="K78" s="92"/>
      <c r="L78" s="92"/>
      <c r="M78" s="92"/>
    </row>
    <row r="79" spans="1:13" s="35" customFormat="1" ht="15.75" customHeight="1" x14ac:dyDescent="0.25">
      <c r="A79" s="3" t="s">
        <v>18</v>
      </c>
      <c r="B79" s="4">
        <v>1</v>
      </c>
      <c r="C79" s="3"/>
      <c r="D79" s="4"/>
      <c r="E79" s="5"/>
      <c r="F79" s="5"/>
      <c r="G79" s="6">
        <f>SUM(G77)</f>
        <v>125000</v>
      </c>
      <c r="H79" s="6">
        <f>SUM(H77)</f>
        <v>3587.5</v>
      </c>
      <c r="I79" s="6">
        <f>SUM(I77)</f>
        <v>17026.099999999999</v>
      </c>
      <c r="J79" s="6">
        <v>3800</v>
      </c>
      <c r="K79" s="6">
        <v>8872.56</v>
      </c>
      <c r="L79" s="6">
        <v>33286.160000000003</v>
      </c>
      <c r="M79" s="6">
        <v>91713.84</v>
      </c>
    </row>
    <row r="80" spans="1:13" s="35" customFormat="1" ht="15.75" customHeight="1" x14ac:dyDescent="0.25">
      <c r="A80" s="17"/>
      <c r="B80" s="85"/>
      <c r="C80" s="17"/>
      <c r="D80" s="85"/>
      <c r="E80" s="88"/>
      <c r="F80" s="88"/>
      <c r="G80" s="89"/>
      <c r="H80" s="89"/>
      <c r="I80" s="89"/>
      <c r="J80" s="89"/>
      <c r="K80" s="89"/>
      <c r="L80" s="89"/>
      <c r="M80" s="89"/>
    </row>
    <row r="81" spans="1:13" s="35" customFormat="1" ht="15.75" customHeight="1" x14ac:dyDescent="0.25">
      <c r="A81" s="16" t="s">
        <v>105</v>
      </c>
      <c r="B81" s="46"/>
      <c r="D81" s="93"/>
      <c r="E81" s="74"/>
      <c r="F81" s="74"/>
      <c r="G81" s="92"/>
      <c r="H81" s="92"/>
      <c r="I81" s="92"/>
      <c r="J81" s="92"/>
      <c r="K81" s="92"/>
      <c r="L81" s="92"/>
      <c r="M81" s="92"/>
    </row>
    <row r="82" spans="1:13" s="35" customFormat="1" ht="15.75" customHeight="1" x14ac:dyDescent="0.25">
      <c r="A82" s="35" t="s">
        <v>47</v>
      </c>
      <c r="B82" s="46" t="s">
        <v>106</v>
      </c>
      <c r="C82" s="35" t="s">
        <v>16</v>
      </c>
      <c r="D82" s="93" t="s">
        <v>17</v>
      </c>
      <c r="E82" s="74">
        <v>45597</v>
      </c>
      <c r="F82" s="74">
        <v>45777</v>
      </c>
      <c r="G82" s="92">
        <v>100000</v>
      </c>
      <c r="H82" s="92">
        <v>2870</v>
      </c>
      <c r="I82" s="92">
        <v>11625.42</v>
      </c>
      <c r="J82" s="92">
        <v>3040</v>
      </c>
      <c r="K82" s="92">
        <v>1944.78</v>
      </c>
      <c r="L82" s="92">
        <v>19480.2</v>
      </c>
      <c r="M82" s="92">
        <f>+G82-L82</f>
        <v>80519.8</v>
      </c>
    </row>
    <row r="83" spans="1:13" s="10" customFormat="1" ht="15.75" customHeight="1" x14ac:dyDescent="0.25">
      <c r="B83" s="45"/>
      <c r="D83" s="45"/>
      <c r="E83" s="2"/>
      <c r="F83" s="2"/>
      <c r="G83" s="21"/>
      <c r="H83" s="21"/>
      <c r="I83" s="21"/>
      <c r="J83" s="49"/>
      <c r="K83" s="21"/>
      <c r="L83" s="21"/>
      <c r="M83" s="21"/>
    </row>
    <row r="84" spans="1:13" ht="15.75" customHeight="1" x14ac:dyDescent="0.25">
      <c r="A84" s="3" t="s">
        <v>18</v>
      </c>
      <c r="B84" s="4">
        <v>1</v>
      </c>
      <c r="C84" s="3"/>
      <c r="D84" s="4"/>
      <c r="E84" s="5"/>
      <c r="F84" s="5"/>
      <c r="G84" s="6">
        <v>100000</v>
      </c>
      <c r="H84" s="6">
        <v>2870</v>
      </c>
      <c r="I84" s="6">
        <v>11625.42</v>
      </c>
      <c r="J84" s="6">
        <v>3040</v>
      </c>
      <c r="K84" s="6">
        <v>1944.78</v>
      </c>
      <c r="L84" s="6">
        <v>19480.2</v>
      </c>
      <c r="M84" s="6">
        <v>80519.8</v>
      </c>
    </row>
    <row r="85" spans="1:13" s="10" customFormat="1" ht="15.75" customHeight="1" x14ac:dyDescent="0.25">
      <c r="A85" s="17"/>
      <c r="B85" s="85"/>
      <c r="C85" s="17"/>
      <c r="D85" s="85"/>
      <c r="E85" s="88"/>
      <c r="F85" s="88"/>
      <c r="G85" s="89"/>
      <c r="H85" s="89"/>
      <c r="I85" s="89"/>
      <c r="J85" s="89"/>
      <c r="K85" s="89"/>
      <c r="L85" s="89"/>
      <c r="M85" s="89"/>
    </row>
    <row r="86" spans="1:13" s="10" customFormat="1" ht="15.75" customHeight="1" x14ac:dyDescent="0.25">
      <c r="A86" s="53" t="s">
        <v>32</v>
      </c>
      <c r="B86" s="52"/>
      <c r="C86" s="36"/>
      <c r="D86" s="36"/>
      <c r="E86" s="2"/>
      <c r="F86" s="2"/>
      <c r="G86" s="37"/>
      <c r="H86" s="37"/>
      <c r="I86" s="37"/>
      <c r="J86" s="37"/>
      <c r="K86" s="37"/>
      <c r="L86" s="37"/>
      <c r="M86" s="22"/>
    </row>
    <row r="87" spans="1:13" s="35" customFormat="1" ht="15" customHeight="1" x14ac:dyDescent="0.25">
      <c r="A87" s="35" t="s">
        <v>35</v>
      </c>
      <c r="B87" s="38" t="s">
        <v>36</v>
      </c>
      <c r="C87" s="14" t="s">
        <v>16</v>
      </c>
      <c r="D87" s="93" t="s">
        <v>17</v>
      </c>
      <c r="E87" s="74">
        <v>45444</v>
      </c>
      <c r="F87" s="79">
        <v>45626</v>
      </c>
      <c r="G87" s="92">
        <v>63250</v>
      </c>
      <c r="H87" s="92">
        <v>1815.28</v>
      </c>
      <c r="I87" s="92">
        <v>0</v>
      </c>
      <c r="J87" s="92">
        <v>1922.8</v>
      </c>
      <c r="K87" s="92">
        <v>25</v>
      </c>
      <c r="L87" s="92">
        <f>+K87+J87+I87+H87</f>
        <v>3763.08</v>
      </c>
      <c r="M87" s="92">
        <f>+G87-L87</f>
        <v>59486.92</v>
      </c>
    </row>
    <row r="88" spans="1:13" s="10" customFormat="1" ht="15" customHeight="1" x14ac:dyDescent="0.25">
      <c r="A88" s="35" t="s">
        <v>53</v>
      </c>
      <c r="B88" s="36" t="s">
        <v>54</v>
      </c>
      <c r="C88" s="14" t="s">
        <v>16</v>
      </c>
      <c r="D88" s="93" t="s">
        <v>17</v>
      </c>
      <c r="E88" s="2">
        <v>45566</v>
      </c>
      <c r="F88" s="2">
        <v>45747</v>
      </c>
      <c r="G88" s="92">
        <v>45000</v>
      </c>
      <c r="H88" s="92">
        <v>1291.5</v>
      </c>
      <c r="I88" s="92">
        <v>0</v>
      </c>
      <c r="J88" s="92">
        <v>1368</v>
      </c>
      <c r="K88" s="92">
        <v>25</v>
      </c>
      <c r="L88" s="92">
        <f>+H88+I88+J88+K88</f>
        <v>2684.5</v>
      </c>
      <c r="M88" s="92">
        <f>+G88-L88</f>
        <v>42315.5</v>
      </c>
    </row>
    <row r="89" spans="1:13" s="10" customFormat="1" ht="15" customHeight="1" x14ac:dyDescent="0.25">
      <c r="A89" s="35" t="s">
        <v>73</v>
      </c>
      <c r="B89" s="38" t="s">
        <v>36</v>
      </c>
      <c r="C89" s="14" t="s">
        <v>16</v>
      </c>
      <c r="D89" s="93" t="s">
        <v>17</v>
      </c>
      <c r="E89" s="2"/>
      <c r="F89" s="2"/>
      <c r="G89" s="92">
        <v>55000</v>
      </c>
      <c r="H89" s="92">
        <v>1578.5</v>
      </c>
      <c r="I89" s="92">
        <v>2559.6799999999998</v>
      </c>
      <c r="J89" s="92">
        <v>1672</v>
      </c>
      <c r="K89" s="92">
        <v>25</v>
      </c>
      <c r="L89" s="92">
        <v>5835.18</v>
      </c>
      <c r="M89" s="92">
        <v>49164.82</v>
      </c>
    </row>
    <row r="90" spans="1:13" s="10" customFormat="1" ht="15" customHeight="1" x14ac:dyDescent="0.25">
      <c r="A90" s="35" t="s">
        <v>93</v>
      </c>
      <c r="B90" s="38" t="s">
        <v>36</v>
      </c>
      <c r="C90" s="14" t="s">
        <v>16</v>
      </c>
      <c r="D90" s="93" t="s">
        <v>17</v>
      </c>
      <c r="E90" s="2"/>
      <c r="F90" s="2"/>
      <c r="G90" s="92">
        <v>60000</v>
      </c>
      <c r="H90" s="92">
        <v>1722</v>
      </c>
      <c r="I90" s="92">
        <v>3486.68</v>
      </c>
      <c r="J90" s="92">
        <v>1824</v>
      </c>
      <c r="K90" s="92">
        <v>25</v>
      </c>
      <c r="L90" s="92">
        <v>7057.68</v>
      </c>
      <c r="M90" s="92">
        <v>52942.32</v>
      </c>
    </row>
    <row r="91" spans="1:13" s="10" customFormat="1" ht="15" customHeight="1" x14ac:dyDescent="0.25">
      <c r="A91" s="35" t="s">
        <v>107</v>
      </c>
      <c r="B91" s="38" t="s">
        <v>36</v>
      </c>
      <c r="C91" s="14" t="s">
        <v>16</v>
      </c>
      <c r="D91" s="93" t="s">
        <v>17</v>
      </c>
      <c r="E91" s="2"/>
      <c r="F91" s="2"/>
      <c r="G91" s="92">
        <v>60000</v>
      </c>
      <c r="H91" s="92">
        <v>1722</v>
      </c>
      <c r="I91" s="92">
        <v>3486.68</v>
      </c>
      <c r="J91" s="92">
        <v>1824</v>
      </c>
      <c r="K91" s="92">
        <v>25</v>
      </c>
      <c r="L91" s="92">
        <v>7057.68</v>
      </c>
      <c r="M91" s="92">
        <v>52942.32</v>
      </c>
    </row>
    <row r="92" spans="1:13" s="10" customFormat="1" ht="15" customHeight="1" x14ac:dyDescent="0.25">
      <c r="A92" s="35" t="s">
        <v>108</v>
      </c>
      <c r="B92" s="38" t="s">
        <v>36</v>
      </c>
      <c r="C92" s="14" t="s">
        <v>16</v>
      </c>
      <c r="D92" s="93" t="s">
        <v>17</v>
      </c>
      <c r="E92" s="2"/>
      <c r="F92" s="2"/>
      <c r="G92" s="92">
        <v>60000</v>
      </c>
      <c r="H92" s="92">
        <v>1722</v>
      </c>
      <c r="I92" s="92">
        <v>3102.72</v>
      </c>
      <c r="J92" s="92">
        <v>1824</v>
      </c>
      <c r="K92" s="92">
        <v>1944.78</v>
      </c>
      <c r="L92" s="92">
        <v>8593.5</v>
      </c>
      <c r="M92" s="92">
        <v>51406.5</v>
      </c>
    </row>
    <row r="93" spans="1:13" s="10" customFormat="1" ht="15" customHeight="1" x14ac:dyDescent="0.25">
      <c r="A93" s="35" t="s">
        <v>109</v>
      </c>
      <c r="B93" s="38" t="s">
        <v>36</v>
      </c>
      <c r="C93" s="14" t="s">
        <v>16</v>
      </c>
      <c r="D93" s="93" t="s">
        <v>17</v>
      </c>
      <c r="E93" s="2"/>
      <c r="F93" s="2"/>
      <c r="G93" s="92">
        <v>60000</v>
      </c>
      <c r="H93" s="92">
        <v>1722</v>
      </c>
      <c r="I93" s="92">
        <v>3486.68</v>
      </c>
      <c r="J93" s="92">
        <v>1824</v>
      </c>
      <c r="K93" s="92">
        <v>25</v>
      </c>
      <c r="L93" s="92">
        <v>7057.68</v>
      </c>
      <c r="M93" s="92">
        <v>52942.32</v>
      </c>
    </row>
    <row r="94" spans="1:13" s="10" customFormat="1" ht="15" customHeight="1" x14ac:dyDescent="0.25">
      <c r="A94" s="35" t="s">
        <v>118</v>
      </c>
      <c r="B94" s="38" t="s">
        <v>36</v>
      </c>
      <c r="C94" s="14" t="s">
        <v>16</v>
      </c>
      <c r="D94" s="93" t="s">
        <v>17</v>
      </c>
      <c r="E94" s="2"/>
      <c r="F94" s="2"/>
      <c r="G94" s="92">
        <v>55000</v>
      </c>
      <c r="H94" s="92">
        <v>1578.5</v>
      </c>
      <c r="I94" s="92">
        <v>2559.6799999999998</v>
      </c>
      <c r="J94" s="92">
        <v>1672</v>
      </c>
      <c r="K94" s="92">
        <v>25</v>
      </c>
      <c r="L94" s="92">
        <v>5835.18</v>
      </c>
      <c r="M94" s="92">
        <v>49164.82</v>
      </c>
    </row>
    <row r="95" spans="1:13" s="10" customFormat="1" ht="15" customHeight="1" x14ac:dyDescent="0.25">
      <c r="A95" s="35"/>
      <c r="B95" s="36"/>
      <c r="C95" s="14"/>
      <c r="D95" s="38"/>
      <c r="E95" s="2"/>
      <c r="F95" s="2"/>
      <c r="G95" s="54"/>
      <c r="H95" s="54"/>
      <c r="I95" s="54"/>
      <c r="J95" s="54"/>
      <c r="K95" s="54"/>
      <c r="L95" s="54"/>
      <c r="M95" s="54"/>
    </row>
    <row r="96" spans="1:13" ht="15.75" customHeight="1" x14ac:dyDescent="0.25">
      <c r="A96" s="3" t="s">
        <v>18</v>
      </c>
      <c r="B96" s="4">
        <v>8</v>
      </c>
      <c r="C96" s="3"/>
      <c r="D96" s="4"/>
      <c r="E96" s="5"/>
      <c r="F96" s="5"/>
      <c r="G96" s="6">
        <f t="shared" ref="G96:J96" si="16">SUM(G87:G95)</f>
        <v>458250</v>
      </c>
      <c r="H96" s="6">
        <f t="shared" si="16"/>
        <v>13151.779999999999</v>
      </c>
      <c r="I96" s="6">
        <f>SUM(I87:I95)</f>
        <v>18682.12</v>
      </c>
      <c r="J96" s="6">
        <f t="shared" si="16"/>
        <v>13930.8</v>
      </c>
      <c r="K96" s="6">
        <f>SUM(K87:K95)</f>
        <v>2119.7799999999997</v>
      </c>
      <c r="L96" s="6">
        <f>SUM(L87:L95)</f>
        <v>47884.480000000003</v>
      </c>
      <c r="M96" s="6">
        <f>SUM(M87:M95)</f>
        <v>410365.52</v>
      </c>
    </row>
    <row r="97" spans="1:69" s="10" customFormat="1" ht="15.75" customHeight="1" x14ac:dyDescent="0.25">
      <c r="A97" s="17"/>
      <c r="B97" s="85"/>
      <c r="C97" s="17"/>
      <c r="D97" s="85"/>
      <c r="E97" s="88"/>
      <c r="F97" s="88"/>
      <c r="G97" s="89"/>
      <c r="H97" s="89"/>
      <c r="I97" s="89"/>
      <c r="J97" s="89"/>
      <c r="K97" s="89"/>
      <c r="L97" s="89"/>
      <c r="M97" s="89"/>
    </row>
    <row r="98" spans="1:69" s="10" customFormat="1" x14ac:dyDescent="0.25">
      <c r="A98" s="58" t="s">
        <v>1</v>
      </c>
      <c r="B98" s="64"/>
      <c r="C98" s="65"/>
      <c r="D98" s="64"/>
      <c r="E98" s="66"/>
      <c r="F98" s="66"/>
      <c r="G98" s="66"/>
      <c r="H98" s="66"/>
      <c r="I98" s="66"/>
      <c r="J98" s="66"/>
      <c r="K98" s="66"/>
    </row>
    <row r="99" spans="1:69" s="35" customFormat="1" x14ac:dyDescent="0.25">
      <c r="A99" s="14" t="s">
        <v>74</v>
      </c>
      <c r="B99" s="38" t="s">
        <v>117</v>
      </c>
      <c r="C99" s="14" t="s">
        <v>16</v>
      </c>
      <c r="D99" s="93" t="s">
        <v>17</v>
      </c>
      <c r="E99" s="74">
        <v>45597</v>
      </c>
      <c r="F99" s="74">
        <v>45777</v>
      </c>
      <c r="G99" s="92">
        <v>100000</v>
      </c>
      <c r="H99" s="92">
        <v>2870</v>
      </c>
      <c r="I99" s="92">
        <v>11625.42</v>
      </c>
      <c r="J99" s="92">
        <v>3040</v>
      </c>
      <c r="K99" s="92">
        <v>1944.78</v>
      </c>
      <c r="L99" s="92">
        <f>+H99+I99+J99+K99</f>
        <v>19480.199999999997</v>
      </c>
      <c r="M99" s="92">
        <f>+G99-L99</f>
        <v>80519.8</v>
      </c>
    </row>
    <row r="100" spans="1:69" s="10" customFormat="1" x14ac:dyDescent="0.25">
      <c r="A100" s="48"/>
      <c r="B100" s="36"/>
      <c r="C100" s="48"/>
      <c r="D100" s="36"/>
      <c r="E100" s="2"/>
      <c r="F100" s="2"/>
      <c r="G100" s="67"/>
      <c r="H100" s="67"/>
      <c r="I100" s="67"/>
      <c r="J100" s="55"/>
      <c r="K100" s="57"/>
      <c r="L100" s="34"/>
      <c r="M100" s="34"/>
    </row>
    <row r="101" spans="1:69" x14ac:dyDescent="0.25">
      <c r="A101" s="3" t="s">
        <v>18</v>
      </c>
      <c r="B101" s="4">
        <v>1</v>
      </c>
      <c r="C101" s="3"/>
      <c r="D101" s="4"/>
      <c r="E101" s="33"/>
      <c r="F101" s="33"/>
      <c r="G101" s="33">
        <f>SUM(G99:G99)</f>
        <v>100000</v>
      </c>
      <c r="H101" s="33">
        <f t="shared" ref="H101:M101" si="17">SUM(H99:H99)</f>
        <v>2870</v>
      </c>
      <c r="I101" s="33">
        <f>SUM(I99:I99)</f>
        <v>11625.42</v>
      </c>
      <c r="J101" s="33">
        <f t="shared" si="17"/>
        <v>3040</v>
      </c>
      <c r="K101" s="33">
        <f t="shared" si="17"/>
        <v>1944.78</v>
      </c>
      <c r="L101" s="33">
        <f t="shared" si="17"/>
        <v>19480.199999999997</v>
      </c>
      <c r="M101" s="33">
        <f t="shared" si="17"/>
        <v>80519.8</v>
      </c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</row>
    <row r="102" spans="1:69" s="10" customFormat="1" x14ac:dyDescent="0.25">
      <c r="A102" s="17"/>
      <c r="B102" s="85"/>
      <c r="C102" s="17"/>
      <c r="D102" s="85"/>
      <c r="E102" s="87"/>
      <c r="F102" s="87"/>
      <c r="G102" s="87"/>
      <c r="H102" s="87"/>
      <c r="I102" s="87"/>
      <c r="J102" s="87"/>
      <c r="K102" s="87"/>
      <c r="L102" s="87"/>
      <c r="M102" s="87"/>
    </row>
    <row r="103" spans="1:69" s="10" customFormat="1" ht="18.75" customHeight="1" x14ac:dyDescent="0.25">
      <c r="A103" s="16" t="s">
        <v>75</v>
      </c>
      <c r="B103" s="58"/>
      <c r="C103" s="16"/>
      <c r="D103" s="58"/>
      <c r="E103" s="59"/>
      <c r="F103" s="59"/>
      <c r="G103" s="60"/>
      <c r="H103" s="60"/>
      <c r="I103" s="60"/>
      <c r="J103" s="60"/>
      <c r="K103" s="60"/>
      <c r="L103" s="60"/>
      <c r="M103" s="61"/>
    </row>
    <row r="104" spans="1:69" s="35" customFormat="1" ht="18" customHeight="1" x14ac:dyDescent="0.25">
      <c r="A104" s="14" t="s">
        <v>76</v>
      </c>
      <c r="B104" s="38" t="s">
        <v>23</v>
      </c>
      <c r="C104" s="14" t="s">
        <v>16</v>
      </c>
      <c r="D104" s="93" t="s">
        <v>17</v>
      </c>
      <c r="E104" s="74">
        <v>45597</v>
      </c>
      <c r="F104" s="74">
        <v>45777</v>
      </c>
      <c r="G104" s="92">
        <v>100000</v>
      </c>
      <c r="H104" s="92">
        <v>2870</v>
      </c>
      <c r="I104" s="92">
        <v>12105.37</v>
      </c>
      <c r="J104" s="92">
        <v>3040</v>
      </c>
      <c r="K104" s="92">
        <v>25</v>
      </c>
      <c r="L104" s="92">
        <f>+H104+I104+J104+K104</f>
        <v>18040.370000000003</v>
      </c>
      <c r="M104" s="92">
        <f>+G104-L104</f>
        <v>81959.63</v>
      </c>
    </row>
    <row r="105" spans="1:69" s="10" customFormat="1" ht="18" customHeight="1" x14ac:dyDescent="0.25">
      <c r="A105" s="48"/>
      <c r="B105" s="36"/>
      <c r="C105" s="48"/>
      <c r="D105" s="36"/>
      <c r="E105" s="2"/>
      <c r="F105" s="2"/>
      <c r="G105" s="68"/>
      <c r="H105" s="68"/>
      <c r="I105" s="68"/>
      <c r="J105" s="68"/>
      <c r="K105" s="68"/>
      <c r="L105" s="68"/>
      <c r="M105" s="69"/>
    </row>
    <row r="106" spans="1:69" ht="15.75" customHeight="1" x14ac:dyDescent="0.25">
      <c r="A106" s="3" t="s">
        <v>18</v>
      </c>
      <c r="B106" s="4">
        <v>1</v>
      </c>
      <c r="C106" s="3"/>
      <c r="D106" s="4"/>
      <c r="E106" s="5"/>
      <c r="F106" s="5"/>
      <c r="G106" s="6">
        <f>SUM(G103:G104)</f>
        <v>100000</v>
      </c>
      <c r="H106" s="6">
        <f t="shared" ref="H106:M106" si="18">SUM(H103:H104)</f>
        <v>2870</v>
      </c>
      <c r="I106" s="6">
        <f t="shared" si="18"/>
        <v>12105.37</v>
      </c>
      <c r="J106" s="6">
        <f t="shared" si="18"/>
        <v>3040</v>
      </c>
      <c r="K106" s="6">
        <f t="shared" si="18"/>
        <v>25</v>
      </c>
      <c r="L106" s="6">
        <f t="shared" si="18"/>
        <v>18040.370000000003</v>
      </c>
      <c r="M106" s="7">
        <f t="shared" si="18"/>
        <v>81959.63</v>
      </c>
    </row>
    <row r="107" spans="1:69" s="10" customFormat="1" x14ac:dyDescent="0.25">
      <c r="A107" s="17"/>
      <c r="B107" s="85"/>
      <c r="C107" s="17"/>
      <c r="D107" s="85"/>
      <c r="E107" s="87"/>
      <c r="F107" s="87"/>
      <c r="G107" s="87"/>
      <c r="H107" s="87"/>
      <c r="I107" s="87"/>
      <c r="J107" s="87"/>
      <c r="K107" s="87"/>
      <c r="L107" s="87"/>
      <c r="M107" s="87"/>
    </row>
    <row r="108" spans="1:69" s="10" customFormat="1" ht="18.75" customHeight="1" x14ac:dyDescent="0.25">
      <c r="A108" s="16" t="s">
        <v>77</v>
      </c>
      <c r="B108" s="58"/>
      <c r="C108" s="16"/>
      <c r="D108" s="58"/>
      <c r="E108" s="59"/>
      <c r="F108" s="59"/>
      <c r="G108" s="60"/>
      <c r="H108" s="60"/>
      <c r="I108" s="60"/>
      <c r="J108" s="60"/>
      <c r="K108" s="60"/>
      <c r="L108" s="60"/>
      <c r="M108" s="61"/>
    </row>
    <row r="109" spans="1:69" s="35" customFormat="1" ht="18" customHeight="1" x14ac:dyDescent="0.25">
      <c r="A109" s="14" t="s">
        <v>22</v>
      </c>
      <c r="B109" s="38" t="s">
        <v>83</v>
      </c>
      <c r="C109" s="14" t="s">
        <v>16</v>
      </c>
      <c r="D109" s="93" t="s">
        <v>24</v>
      </c>
      <c r="E109" s="74">
        <v>45597</v>
      </c>
      <c r="F109" s="74">
        <v>45777</v>
      </c>
      <c r="G109" s="92">
        <v>125000</v>
      </c>
      <c r="H109" s="92">
        <v>3587.5</v>
      </c>
      <c r="I109" s="92">
        <v>17506.05</v>
      </c>
      <c r="J109" s="92">
        <v>3800</v>
      </c>
      <c r="K109" s="92">
        <v>3196.78</v>
      </c>
      <c r="L109" s="92">
        <f>+K109+J109+I109+H109</f>
        <v>28090.33</v>
      </c>
      <c r="M109" s="92">
        <f>+G109-L109</f>
        <v>96909.67</v>
      </c>
    </row>
    <row r="110" spans="1:69" s="10" customFormat="1" ht="18" customHeight="1" x14ac:dyDescent="0.25">
      <c r="A110" s="48"/>
      <c r="B110" s="36"/>
      <c r="C110" s="48"/>
      <c r="D110" s="36"/>
      <c r="E110" s="2"/>
      <c r="F110" s="2"/>
      <c r="G110" s="68"/>
      <c r="H110" s="68"/>
      <c r="I110" s="68"/>
      <c r="J110" s="68"/>
      <c r="K110" s="68"/>
      <c r="L110" s="68"/>
      <c r="M110" s="69"/>
    </row>
    <row r="111" spans="1:69" ht="15.75" customHeight="1" x14ac:dyDescent="0.25">
      <c r="A111" s="3" t="s">
        <v>18</v>
      </c>
      <c r="B111" s="4">
        <v>1</v>
      </c>
      <c r="C111" s="3"/>
      <c r="D111" s="4"/>
      <c r="E111" s="5"/>
      <c r="F111" s="5"/>
      <c r="G111" s="6">
        <f>SUM(G108:G109)</f>
        <v>125000</v>
      </c>
      <c r="H111" s="6">
        <f t="shared" ref="H111:M111" si="19">SUM(H108:H109)</f>
        <v>3587.5</v>
      </c>
      <c r="I111" s="6">
        <f t="shared" si="19"/>
        <v>17506.05</v>
      </c>
      <c r="J111" s="6">
        <f t="shared" si="19"/>
        <v>3800</v>
      </c>
      <c r="K111" s="6">
        <f t="shared" si="19"/>
        <v>3196.78</v>
      </c>
      <c r="L111" s="6">
        <f t="shared" si="19"/>
        <v>28090.33</v>
      </c>
      <c r="M111" s="7">
        <f t="shared" si="19"/>
        <v>96909.67</v>
      </c>
    </row>
    <row r="112" spans="1:69" s="10" customFormat="1" x14ac:dyDescent="0.25">
      <c r="A112" s="17"/>
      <c r="B112" s="85"/>
      <c r="C112" s="17"/>
      <c r="D112" s="85"/>
      <c r="E112" s="87"/>
      <c r="F112" s="87"/>
      <c r="G112" s="87"/>
      <c r="H112" s="87"/>
      <c r="I112" s="87"/>
      <c r="J112" s="87"/>
      <c r="K112" s="87"/>
      <c r="L112" s="87"/>
      <c r="M112" s="87"/>
    </row>
    <row r="113" spans="1:13" s="10" customFormat="1" x14ac:dyDescent="0.25">
      <c r="A113" s="16" t="s">
        <v>113</v>
      </c>
      <c r="B113" s="58"/>
      <c r="C113" s="17"/>
      <c r="D113" s="85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s="10" customFormat="1" x14ac:dyDescent="0.25">
      <c r="A114" s="14" t="s">
        <v>114</v>
      </c>
      <c r="B114" s="38" t="s">
        <v>115</v>
      </c>
      <c r="C114" s="14" t="s">
        <v>16</v>
      </c>
      <c r="D114" s="93" t="s">
        <v>17</v>
      </c>
      <c r="E114" s="74">
        <v>45597</v>
      </c>
      <c r="F114" s="74">
        <v>45777</v>
      </c>
      <c r="G114" s="92">
        <v>55000</v>
      </c>
      <c r="H114" s="92">
        <v>1578.5</v>
      </c>
      <c r="I114" s="92">
        <v>2559.6799999999998</v>
      </c>
      <c r="J114" s="92">
        <v>1672</v>
      </c>
      <c r="K114" s="92">
        <v>25</v>
      </c>
      <c r="L114" s="92">
        <f>+K114+J114+I114+H114</f>
        <v>5835.18</v>
      </c>
      <c r="M114" s="92">
        <f>+G114-L114</f>
        <v>49164.82</v>
      </c>
    </row>
    <row r="115" spans="1:13" s="10" customFormat="1" x14ac:dyDescent="0.25">
      <c r="A115" s="48"/>
      <c r="B115" s="36"/>
      <c r="C115" s="48"/>
      <c r="D115" s="36"/>
      <c r="E115" s="2"/>
      <c r="F115" s="2"/>
      <c r="G115" s="68"/>
      <c r="H115" s="68"/>
      <c r="I115" s="68"/>
      <c r="J115" s="68"/>
      <c r="K115" s="68"/>
      <c r="L115" s="68"/>
      <c r="M115" s="69"/>
    </row>
    <row r="116" spans="1:13" s="10" customFormat="1" x14ac:dyDescent="0.25">
      <c r="A116" s="3" t="s">
        <v>18</v>
      </c>
      <c r="B116" s="4">
        <v>1</v>
      </c>
      <c r="C116" s="3"/>
      <c r="D116" s="4"/>
      <c r="E116" s="5"/>
      <c r="F116" s="5"/>
      <c r="G116" s="6">
        <f>SUM(G113:G114)</f>
        <v>55000</v>
      </c>
      <c r="H116" s="6">
        <f t="shared" ref="H116:M116" si="20">SUM(H113:H114)</f>
        <v>1578.5</v>
      </c>
      <c r="I116" s="6">
        <f t="shared" si="20"/>
        <v>2559.6799999999998</v>
      </c>
      <c r="J116" s="6">
        <f t="shared" si="20"/>
        <v>1672</v>
      </c>
      <c r="K116" s="6">
        <f t="shared" si="20"/>
        <v>25</v>
      </c>
      <c r="L116" s="6">
        <f t="shared" si="20"/>
        <v>5835.18</v>
      </c>
      <c r="M116" s="7">
        <f t="shared" si="20"/>
        <v>49164.82</v>
      </c>
    </row>
    <row r="117" spans="1:13" s="10" customFormat="1" x14ac:dyDescent="0.25">
      <c r="A117" s="17"/>
      <c r="B117" s="85"/>
      <c r="C117" s="17"/>
      <c r="D117" s="85"/>
      <c r="E117" s="87"/>
      <c r="F117" s="87"/>
      <c r="G117" s="87"/>
      <c r="H117" s="87"/>
      <c r="I117" s="87"/>
      <c r="J117" s="87"/>
      <c r="K117" s="87"/>
      <c r="L117" s="87"/>
      <c r="M117" s="87"/>
    </row>
    <row r="118" spans="1:13" s="10" customFormat="1" ht="18.75" customHeight="1" x14ac:dyDescent="0.25">
      <c r="A118" s="16" t="s">
        <v>85</v>
      </c>
      <c r="B118" s="58"/>
      <c r="C118" s="16"/>
      <c r="D118" s="58"/>
      <c r="E118" s="59"/>
      <c r="F118" s="59"/>
      <c r="G118" s="60"/>
      <c r="H118" s="60"/>
      <c r="I118" s="60"/>
      <c r="J118" s="60"/>
      <c r="K118" s="60"/>
      <c r="L118" s="60"/>
      <c r="M118" s="61"/>
    </row>
    <row r="119" spans="1:13" s="35" customFormat="1" ht="18" customHeight="1" x14ac:dyDescent="0.25">
      <c r="A119" s="14" t="s">
        <v>86</v>
      </c>
      <c r="B119" s="38" t="s">
        <v>87</v>
      </c>
      <c r="C119" s="14" t="s">
        <v>16</v>
      </c>
      <c r="D119" s="93" t="s">
        <v>24</v>
      </c>
      <c r="E119" s="74">
        <v>45597</v>
      </c>
      <c r="F119" s="74">
        <v>45777</v>
      </c>
      <c r="G119" s="92">
        <v>34500</v>
      </c>
      <c r="H119" s="92">
        <v>990.15</v>
      </c>
      <c r="I119" s="92">
        <v>0</v>
      </c>
      <c r="J119" s="92">
        <v>1048.8</v>
      </c>
      <c r="K119" s="92">
        <v>25</v>
      </c>
      <c r="L119" s="92">
        <f>+H119+I119+J119+K119</f>
        <v>2063.9499999999998</v>
      </c>
      <c r="M119" s="92">
        <f>+G119-L119</f>
        <v>32436.05</v>
      </c>
    </row>
    <row r="120" spans="1:13" s="35" customFormat="1" ht="18" customHeight="1" x14ac:dyDescent="0.25">
      <c r="A120" s="14" t="s">
        <v>110</v>
      </c>
      <c r="B120" s="38" t="s">
        <v>87</v>
      </c>
      <c r="C120" s="14" t="s">
        <v>16</v>
      </c>
      <c r="D120" s="93" t="s">
        <v>24</v>
      </c>
      <c r="E120" s="74">
        <v>45597</v>
      </c>
      <c r="F120" s="74">
        <v>45777</v>
      </c>
      <c r="G120" s="92">
        <v>60000</v>
      </c>
      <c r="H120" s="92">
        <v>1722</v>
      </c>
      <c r="I120" s="92">
        <v>3486.68</v>
      </c>
      <c r="J120" s="92">
        <v>1824</v>
      </c>
      <c r="K120" s="92">
        <v>25</v>
      </c>
      <c r="L120" s="92">
        <f>+H120+I120+J120+K120</f>
        <v>7057.68</v>
      </c>
      <c r="M120" s="92">
        <f>+G120-L120</f>
        <v>52942.32</v>
      </c>
    </row>
    <row r="121" spans="1:13" s="35" customFormat="1" ht="18" customHeight="1" x14ac:dyDescent="0.25">
      <c r="A121" s="48" t="s">
        <v>112</v>
      </c>
      <c r="B121" s="38" t="s">
        <v>87</v>
      </c>
      <c r="C121" s="14" t="s">
        <v>16</v>
      </c>
      <c r="D121" s="93" t="s">
        <v>17</v>
      </c>
      <c r="E121" s="74"/>
      <c r="F121" s="74"/>
      <c r="G121" s="92">
        <v>60000</v>
      </c>
      <c r="H121" s="92">
        <v>1722</v>
      </c>
      <c r="I121" s="92">
        <v>3486.68</v>
      </c>
      <c r="J121" s="92">
        <v>1824</v>
      </c>
      <c r="K121" s="92">
        <v>25</v>
      </c>
      <c r="L121" s="92">
        <f>+H121+I121+J121+K121</f>
        <v>7057.68</v>
      </c>
      <c r="M121" s="92">
        <f>+G121-L121</f>
        <v>52942.32</v>
      </c>
    </row>
    <row r="122" spans="1:13" s="10" customFormat="1" ht="18" customHeight="1" x14ac:dyDescent="0.25">
      <c r="B122" s="36"/>
      <c r="C122" s="48"/>
      <c r="D122" s="36"/>
      <c r="E122" s="2"/>
      <c r="F122" s="2"/>
      <c r="G122" s="68"/>
      <c r="H122" s="68"/>
      <c r="I122" s="68"/>
      <c r="J122" s="68"/>
      <c r="K122" s="68"/>
      <c r="L122" s="68"/>
      <c r="M122" s="69"/>
    </row>
    <row r="123" spans="1:13" ht="15.75" customHeight="1" x14ac:dyDescent="0.25">
      <c r="A123" s="3" t="s">
        <v>18</v>
      </c>
      <c r="B123" s="4">
        <v>3</v>
      </c>
      <c r="C123" s="3"/>
      <c r="D123" s="4"/>
      <c r="E123" s="5"/>
      <c r="F123" s="5"/>
      <c r="G123" s="6">
        <f>SUM(G118:G121)</f>
        <v>154500</v>
      </c>
      <c r="H123" s="6">
        <f>SUM(H118:H121)</f>
        <v>4434.1499999999996</v>
      </c>
      <c r="I123" s="6">
        <f>SUM(I118:I121)</f>
        <v>6973.36</v>
      </c>
      <c r="J123" s="6">
        <f>SUM(J118:J121)</f>
        <v>4696.8</v>
      </c>
      <c r="K123" s="6">
        <f>SUM(K118:K122)</f>
        <v>75</v>
      </c>
      <c r="L123" s="6">
        <f>SUM(L118:L122)</f>
        <v>16179.310000000001</v>
      </c>
      <c r="M123" s="7">
        <f>SUM(M118:M121)</f>
        <v>138320.69</v>
      </c>
    </row>
    <row r="124" spans="1:13" s="10" customFormat="1" x14ac:dyDescent="0.25">
      <c r="A124" s="17"/>
      <c r="B124" s="85"/>
      <c r="C124" s="17"/>
      <c r="D124" s="85"/>
      <c r="E124" s="87"/>
      <c r="F124" s="87"/>
      <c r="G124" s="87"/>
      <c r="H124" s="87"/>
      <c r="I124" s="87"/>
      <c r="J124" s="87"/>
      <c r="K124" s="87"/>
      <c r="L124" s="87"/>
      <c r="M124" s="87"/>
    </row>
    <row r="125" spans="1:13" s="10" customFormat="1" ht="18.75" customHeight="1" x14ac:dyDescent="0.25">
      <c r="A125" s="16" t="s">
        <v>116</v>
      </c>
      <c r="B125" s="58"/>
      <c r="C125" s="16"/>
      <c r="D125" s="58"/>
      <c r="E125" s="59"/>
      <c r="F125" s="59"/>
      <c r="G125" s="60"/>
      <c r="H125" s="60"/>
      <c r="I125" s="60"/>
      <c r="J125" s="60"/>
      <c r="K125" s="60"/>
      <c r="L125" s="60"/>
      <c r="M125" s="61"/>
    </row>
    <row r="126" spans="1:13" s="35" customFormat="1" ht="18" customHeight="1" x14ac:dyDescent="0.25">
      <c r="A126" s="14" t="s">
        <v>78</v>
      </c>
      <c r="B126" s="38" t="s">
        <v>84</v>
      </c>
      <c r="C126" s="14" t="s">
        <v>16</v>
      </c>
      <c r="D126" s="93" t="s">
        <v>17</v>
      </c>
      <c r="E126" s="74">
        <v>45597</v>
      </c>
      <c r="F126" s="74">
        <v>45777</v>
      </c>
      <c r="G126" s="92">
        <v>100000</v>
      </c>
      <c r="H126" s="92">
        <v>2870</v>
      </c>
      <c r="I126" s="92">
        <v>12105.37</v>
      </c>
      <c r="J126" s="92">
        <v>3040</v>
      </c>
      <c r="K126" s="92">
        <v>2529</v>
      </c>
      <c r="L126" s="92">
        <f>+H126+I126+J126+K126</f>
        <v>20544.370000000003</v>
      </c>
      <c r="M126" s="92">
        <f>+G126-L126</f>
        <v>79455.63</v>
      </c>
    </row>
    <row r="127" spans="1:13" s="10" customFormat="1" ht="18" customHeight="1" x14ac:dyDescent="0.25">
      <c r="A127" s="48"/>
      <c r="B127" s="36"/>
      <c r="C127" s="48"/>
      <c r="D127" s="36"/>
      <c r="E127" s="2"/>
      <c r="F127" s="2"/>
      <c r="G127" s="68"/>
      <c r="H127" s="68"/>
      <c r="I127" s="68"/>
      <c r="J127" s="68"/>
      <c r="K127" s="68"/>
      <c r="L127" s="68"/>
      <c r="M127" s="69"/>
    </row>
    <row r="128" spans="1:13" ht="15.75" customHeight="1" x14ac:dyDescent="0.25">
      <c r="A128" s="3" t="s">
        <v>18</v>
      </c>
      <c r="B128" s="4">
        <v>1</v>
      </c>
      <c r="C128" s="3"/>
      <c r="D128" s="4"/>
      <c r="E128" s="5"/>
      <c r="F128" s="5"/>
      <c r="G128" s="6">
        <f>SUM(G125:G126)</f>
        <v>100000</v>
      </c>
      <c r="H128" s="6">
        <f t="shared" ref="H128:M128" si="21">SUM(H125:H126)</f>
        <v>2870</v>
      </c>
      <c r="I128" s="6">
        <f t="shared" si="21"/>
        <v>12105.37</v>
      </c>
      <c r="J128" s="6">
        <f t="shared" si="21"/>
        <v>3040</v>
      </c>
      <c r="K128" s="6">
        <f t="shared" si="21"/>
        <v>2529</v>
      </c>
      <c r="L128" s="6">
        <f t="shared" si="21"/>
        <v>20544.370000000003</v>
      </c>
      <c r="M128" s="7">
        <f t="shared" si="21"/>
        <v>79455.63</v>
      </c>
    </row>
    <row r="129" spans="1:13" s="10" customFormat="1" ht="15.75" customHeight="1" x14ac:dyDescent="0.25">
      <c r="A129" s="53" t="s">
        <v>25</v>
      </c>
      <c r="B129" s="52"/>
      <c r="C129" s="36"/>
      <c r="D129" s="36"/>
      <c r="E129" s="2"/>
      <c r="F129" s="2"/>
      <c r="G129" s="37"/>
      <c r="H129" s="37"/>
      <c r="I129" s="37"/>
      <c r="J129" s="37"/>
      <c r="K129" s="37"/>
      <c r="L129" s="37"/>
      <c r="M129" s="22"/>
    </row>
    <row r="130" spans="1:13" s="35" customFormat="1" ht="15.75" customHeight="1" x14ac:dyDescent="0.25">
      <c r="A130" s="35" t="s">
        <v>26</v>
      </c>
      <c r="B130" s="46" t="s">
        <v>27</v>
      </c>
      <c r="C130" s="14" t="s">
        <v>16</v>
      </c>
      <c r="D130" s="93" t="s">
        <v>24</v>
      </c>
      <c r="E130" s="74">
        <v>45444</v>
      </c>
      <c r="F130" s="78">
        <v>45626</v>
      </c>
      <c r="G130" s="92">
        <v>47500</v>
      </c>
      <c r="H130" s="92">
        <v>1363.25</v>
      </c>
      <c r="I130" s="92">
        <v>1501.16</v>
      </c>
      <c r="J130" s="92">
        <v>1444</v>
      </c>
      <c r="K130" s="92">
        <v>25</v>
      </c>
      <c r="L130" s="92">
        <v>4333.41</v>
      </c>
      <c r="M130" s="92">
        <v>43166.59</v>
      </c>
    </row>
    <row r="131" spans="1:13" s="35" customFormat="1" ht="15" customHeight="1" x14ac:dyDescent="0.25">
      <c r="A131" s="35" t="s">
        <v>28</v>
      </c>
      <c r="B131" s="46" t="s">
        <v>27</v>
      </c>
      <c r="C131" s="14" t="s">
        <v>16</v>
      </c>
      <c r="D131" s="93" t="s">
        <v>24</v>
      </c>
      <c r="E131" s="74">
        <v>45444</v>
      </c>
      <c r="F131" s="78">
        <v>45626</v>
      </c>
      <c r="G131" s="92">
        <v>47500</v>
      </c>
      <c r="H131" s="92">
        <v>1363.25</v>
      </c>
      <c r="I131" s="92">
        <v>1501.16</v>
      </c>
      <c r="J131" s="92">
        <v>1444</v>
      </c>
      <c r="K131" s="92">
        <v>25</v>
      </c>
      <c r="L131" s="92">
        <v>4333.41</v>
      </c>
      <c r="M131" s="92">
        <v>43166.59</v>
      </c>
    </row>
    <row r="132" spans="1:13" s="35" customFormat="1" ht="15" customHeight="1" x14ac:dyDescent="0.25">
      <c r="A132" s="35" t="s">
        <v>79</v>
      </c>
      <c r="B132" s="46" t="s">
        <v>80</v>
      </c>
      <c r="C132" s="14" t="s">
        <v>16</v>
      </c>
      <c r="D132" s="93" t="s">
        <v>17</v>
      </c>
      <c r="E132" s="74"/>
      <c r="F132" s="78"/>
      <c r="G132" s="92">
        <v>100000</v>
      </c>
      <c r="H132" s="92">
        <v>2870</v>
      </c>
      <c r="I132" s="92">
        <v>12105.37</v>
      </c>
      <c r="J132" s="92">
        <v>3040</v>
      </c>
      <c r="K132" s="92">
        <v>25</v>
      </c>
      <c r="L132" s="92">
        <f>+H132+I132+J132+K132</f>
        <v>18040.370000000003</v>
      </c>
      <c r="M132" s="92">
        <f>+G132-L132</f>
        <v>81959.63</v>
      </c>
    </row>
    <row r="133" spans="1:13" s="10" customFormat="1" ht="15" customHeight="1" x14ac:dyDescent="0.25">
      <c r="A133" s="35"/>
      <c r="B133" s="45"/>
      <c r="C133" s="48"/>
      <c r="D133" s="45"/>
      <c r="E133" s="2"/>
      <c r="F133" s="2"/>
      <c r="G133" s="37"/>
      <c r="H133" s="54"/>
      <c r="I133" s="54"/>
      <c r="J133" s="70"/>
      <c r="K133" s="54"/>
      <c r="L133" s="54"/>
      <c r="M133" s="54"/>
    </row>
    <row r="134" spans="1:13" ht="15.75" customHeight="1" x14ac:dyDescent="0.25">
      <c r="A134" s="3" t="s">
        <v>18</v>
      </c>
      <c r="B134" s="4">
        <v>3</v>
      </c>
      <c r="C134" s="3"/>
      <c r="D134" s="4"/>
      <c r="E134" s="5"/>
      <c r="F134" s="5"/>
      <c r="G134" s="6">
        <f>SUM(G130:G133)</f>
        <v>195000</v>
      </c>
      <c r="H134" s="6">
        <f>SUM(H130:H133)</f>
        <v>5596.5</v>
      </c>
      <c r="I134" s="6">
        <f>SUM(I130:I133)</f>
        <v>15107.69</v>
      </c>
      <c r="J134" s="6">
        <f>SUM(J130:J133)</f>
        <v>5928</v>
      </c>
      <c r="K134" s="6">
        <f t="shared" ref="K134" si="22">SUM(K130:K133)</f>
        <v>75</v>
      </c>
      <c r="L134" s="6">
        <f>SUM(L130:L133)</f>
        <v>26707.190000000002</v>
      </c>
      <c r="M134" s="6">
        <f>SUM(M130:M133)</f>
        <v>168292.81</v>
      </c>
    </row>
    <row r="135" spans="1:13" s="10" customFormat="1" ht="18.75" customHeight="1" x14ac:dyDescent="0.25">
      <c r="A135" s="52" t="s">
        <v>29</v>
      </c>
      <c r="B135" s="45"/>
      <c r="D135" s="45"/>
      <c r="E135" s="45"/>
      <c r="F135" s="45"/>
    </row>
    <row r="136" spans="1:13" s="35" customFormat="1" ht="18" customHeight="1" x14ac:dyDescent="0.25">
      <c r="A136" s="71" t="s">
        <v>30</v>
      </c>
      <c r="B136" s="46" t="s">
        <v>31</v>
      </c>
      <c r="C136" s="14" t="s">
        <v>16</v>
      </c>
      <c r="D136" s="93" t="s">
        <v>17</v>
      </c>
      <c r="E136" s="74">
        <v>45444</v>
      </c>
      <c r="F136" s="78">
        <v>45626</v>
      </c>
      <c r="G136" s="92">
        <v>85100</v>
      </c>
      <c r="H136" s="92">
        <v>2442.37</v>
      </c>
      <c r="I136" s="92">
        <v>8600.52</v>
      </c>
      <c r="J136" s="92">
        <v>2587.04</v>
      </c>
      <c r="K136" s="92">
        <v>25</v>
      </c>
      <c r="L136" s="92">
        <f>+K136+J136+I136+H136</f>
        <v>13654.93</v>
      </c>
      <c r="M136" s="92">
        <f>+G136-L136</f>
        <v>71445.070000000007</v>
      </c>
    </row>
    <row r="137" spans="1:13" s="10" customFormat="1" ht="18" customHeight="1" x14ac:dyDescent="0.25">
      <c r="A137" s="71"/>
      <c r="B137" s="46"/>
      <c r="C137" s="48"/>
      <c r="D137" s="45"/>
      <c r="E137" s="2"/>
      <c r="F137" s="2"/>
      <c r="G137" s="21"/>
      <c r="H137" s="37"/>
      <c r="I137" s="37"/>
      <c r="J137" s="63"/>
      <c r="K137" s="37"/>
      <c r="L137" s="37"/>
      <c r="M137" s="22"/>
    </row>
    <row r="138" spans="1:13" ht="15.75" customHeight="1" x14ac:dyDescent="0.25">
      <c r="A138" s="3" t="s">
        <v>18</v>
      </c>
      <c r="B138" s="4">
        <v>1</v>
      </c>
      <c r="C138" s="3"/>
      <c r="D138" s="4"/>
      <c r="E138" s="5"/>
      <c r="F138" s="5"/>
      <c r="G138" s="6">
        <f t="shared" ref="G138:M138" si="23">SUM(G136:G136)</f>
        <v>85100</v>
      </c>
      <c r="H138" s="6">
        <f t="shared" si="23"/>
        <v>2442.37</v>
      </c>
      <c r="I138" s="6">
        <f>SUM(I136:I136)</f>
        <v>8600.52</v>
      </c>
      <c r="J138" s="6">
        <f t="shared" si="23"/>
        <v>2587.04</v>
      </c>
      <c r="K138" s="6">
        <f t="shared" si="23"/>
        <v>25</v>
      </c>
      <c r="L138" s="6">
        <f t="shared" si="23"/>
        <v>13654.93</v>
      </c>
      <c r="M138" s="6">
        <f t="shared" si="23"/>
        <v>71445.070000000007</v>
      </c>
    </row>
    <row r="139" spans="1:13" s="10" customFormat="1" ht="15.75" customHeight="1" x14ac:dyDescent="0.25">
      <c r="A139" s="17"/>
      <c r="B139" s="85"/>
      <c r="C139" s="17"/>
      <c r="D139" s="85"/>
      <c r="E139" s="88"/>
      <c r="F139" s="88"/>
      <c r="G139" s="89"/>
      <c r="H139" s="89"/>
      <c r="I139" s="89"/>
      <c r="J139" s="89"/>
      <c r="K139" s="89"/>
      <c r="L139" s="89"/>
      <c r="M139" s="89"/>
    </row>
    <row r="140" spans="1:13" ht="21.75" customHeight="1" x14ac:dyDescent="0.25">
      <c r="A140" s="11" t="s">
        <v>37</v>
      </c>
      <c r="B140" s="94">
        <f>B79+B123+B14+B22+B29+B37+B45+B50+B59+B67+B74+B84+B96+B101+B106+B111+B116+B128+B134+B138</f>
        <v>47</v>
      </c>
      <c r="C140" s="12"/>
      <c r="D140" s="40"/>
      <c r="E140" s="12"/>
      <c r="F140" s="12"/>
      <c r="G140" s="12">
        <f>G14+G79+G152+G22+G29+G37+G45+G50+G59+G67+G74+G84+G96+G101+G106+G111+G123+G116+G128+G134+G138</f>
        <v>3374350</v>
      </c>
      <c r="H140" s="12">
        <f>+H14+H22+H29+H37+H45+H50+H59+H67+H74+H84+H96+H101+H106+H111+H123+H128+H116+H134+H138+H79</f>
        <v>96843.849999999991</v>
      </c>
      <c r="I140" s="12">
        <f>+I14+I22+I29+I37+I45+I50+I59+I67+I74+I84+I96+I101+I106+I111+I116+I123+I128+I134+I138+I79</f>
        <v>283085.48</v>
      </c>
      <c r="J140" s="12">
        <f>+J14+J22+J29+J37+J45+J50+J59+J67+J74+J84+J96+J101+J106+J111+J123+J116+J128+J134+J138+J79</f>
        <v>102580.24</v>
      </c>
      <c r="K140" s="12">
        <f>+K14+K22+K29+K37+K45+K50+K59+K67+K74+K84+K96+K101+K106+K111+K123+K116+K128+K134+K138+K79</f>
        <v>27217.019999999997</v>
      </c>
      <c r="L140" s="12">
        <f>+L14+L22+L29+L37+L45+L50+L59+L67+L74+L84+L96+L101+L106+L111+L116+L123+L128+L134+L138+L79</f>
        <v>509726.58999999997</v>
      </c>
      <c r="M140" s="12">
        <f>+M14+M22+M29+M37+M45+M50+M59+M67+M74+M84+M96+M101+M106+M111+M123+M128+M134+M138+M79+M116</f>
        <v>2864623.4099999997</v>
      </c>
    </row>
    <row r="141" spans="1:13" s="10" customFormat="1" x14ac:dyDescent="0.25">
      <c r="A141" s="29"/>
      <c r="B141" s="30"/>
      <c r="C141" s="29"/>
      <c r="D141" s="30"/>
      <c r="E141" s="31"/>
      <c r="F141" s="31"/>
      <c r="G141" s="32"/>
      <c r="H141" s="32"/>
      <c r="I141" s="32"/>
      <c r="J141" s="32"/>
      <c r="K141" s="32"/>
      <c r="L141" s="32"/>
      <c r="M141" s="51"/>
    </row>
    <row r="142" spans="1:13" s="10" customFormat="1" x14ac:dyDescent="0.25">
      <c r="A142" s="29"/>
      <c r="B142" s="30"/>
      <c r="C142" s="29"/>
      <c r="D142" s="30" t="s">
        <v>91</v>
      </c>
      <c r="E142" s="31"/>
      <c r="F142" s="31"/>
      <c r="G142" s="32"/>
      <c r="H142" s="32"/>
      <c r="I142" s="32"/>
      <c r="J142" s="32"/>
      <c r="K142" s="32"/>
      <c r="L142" s="32"/>
      <c r="M142" s="32"/>
    </row>
    <row r="143" spans="1:13" s="10" customFormat="1" x14ac:dyDescent="0.25">
      <c r="A143" s="29"/>
      <c r="B143" s="30"/>
      <c r="C143" s="29"/>
      <c r="D143" s="30"/>
      <c r="E143" s="31"/>
      <c r="F143" s="31"/>
      <c r="G143" s="32"/>
      <c r="H143" s="32"/>
      <c r="I143" s="32"/>
      <c r="J143" s="32"/>
      <c r="K143" s="32"/>
      <c r="L143" s="32"/>
      <c r="M143" s="3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ht="21" x14ac:dyDescent="0.35">
      <c r="A145" s="18" t="s">
        <v>56</v>
      </c>
      <c r="B145" s="47"/>
      <c r="C145" s="23"/>
      <c r="D145" s="42"/>
      <c r="E145" s="23"/>
      <c r="F145" s="23"/>
      <c r="G145" s="25"/>
      <c r="H145" s="18"/>
      <c r="I145" s="26"/>
      <c r="J145" s="26"/>
      <c r="K145" s="27"/>
      <c r="L145" s="27"/>
    </row>
    <row r="146" spans="1:13" s="10" customFormat="1" ht="21" x14ac:dyDescent="0.35">
      <c r="A146" s="24" t="s">
        <v>55</v>
      </c>
      <c r="B146" s="47"/>
      <c r="C146" s="23"/>
      <c r="D146" s="43"/>
      <c r="E146" s="23"/>
      <c r="F146" s="23"/>
      <c r="G146" s="25"/>
      <c r="H146" s="24"/>
      <c r="I146" s="26"/>
      <c r="J146" s="26"/>
      <c r="K146" s="28"/>
      <c r="L146" s="28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7"/>
      <c r="Y317" s="17"/>
      <c r="Z317" s="17"/>
      <c r="AA317" s="17"/>
      <c r="AB317" s="17"/>
      <c r="AC317" s="17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7"/>
      <c r="Y325" s="17"/>
      <c r="Z325" s="17"/>
      <c r="AA325" s="17"/>
      <c r="AB325" s="17"/>
      <c r="AC325" s="17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7"/>
      <c r="Y337" s="17"/>
      <c r="Z337" s="17"/>
      <c r="AA337" s="17"/>
      <c r="AB337" s="17"/>
      <c r="AC337" s="17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7"/>
      <c r="Y342" s="17"/>
      <c r="Z342" s="17"/>
      <c r="AA342" s="17"/>
      <c r="AB342" s="17"/>
      <c r="AC342" s="17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7"/>
      <c r="Y346" s="17"/>
      <c r="Z346" s="17"/>
      <c r="AA346" s="17"/>
      <c r="AB346" s="17"/>
      <c r="AC346" s="17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7"/>
      <c r="Z348" s="17"/>
      <c r="AA348" s="17"/>
      <c r="AB348" s="17"/>
      <c r="AC348" s="17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7"/>
      <c r="Y353" s="17"/>
      <c r="Z353" s="17"/>
      <c r="AA353" s="17"/>
      <c r="AB353" s="17"/>
      <c r="AC353" s="17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7"/>
      <c r="Y357" s="17"/>
      <c r="Z357" s="17"/>
      <c r="AA357" s="17"/>
      <c r="AB357" s="17"/>
      <c r="AC357" s="17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7"/>
      <c r="Y358" s="17"/>
      <c r="Z358" s="17"/>
      <c r="AA358" s="17"/>
      <c r="AB358" s="17"/>
      <c r="AC358" s="17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7"/>
      <c r="Y359" s="17"/>
      <c r="Z359" s="17"/>
      <c r="AA359" s="17"/>
      <c r="AB359" s="17"/>
      <c r="AC359" s="17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7"/>
      <c r="Y362" s="17"/>
      <c r="Z362" s="17"/>
      <c r="AA362" s="17"/>
      <c r="AB362" s="17"/>
      <c r="AC362" s="17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7"/>
      <c r="Y363" s="17"/>
      <c r="Z363" s="17"/>
      <c r="AA363" s="17"/>
      <c r="AB363" s="17"/>
      <c r="AC363" s="17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7"/>
      <c r="Y364" s="17"/>
      <c r="Z364" s="17"/>
      <c r="AA364" s="17"/>
      <c r="AB364" s="17"/>
      <c r="AC364" s="17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7"/>
      <c r="Y365" s="17"/>
      <c r="Z365" s="17"/>
      <c r="AA365" s="17"/>
      <c r="AB365" s="17"/>
      <c r="AC365" s="17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7"/>
      <c r="Y366" s="17"/>
      <c r="Z366" s="17"/>
      <c r="AA366" s="17"/>
      <c r="AB366" s="17"/>
      <c r="AC366" s="17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7"/>
      <c r="Y367" s="17"/>
      <c r="Z367" s="17"/>
      <c r="AA367" s="17"/>
      <c r="AB367" s="17"/>
      <c r="AC367" s="17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7"/>
      <c r="Y368" s="17"/>
      <c r="Z368" s="17"/>
      <c r="AA368" s="17"/>
      <c r="AB368" s="17"/>
      <c r="AC368" s="17"/>
    </row>
    <row r="369" spans="1:29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7"/>
      <c r="Y369" s="17"/>
      <c r="Z369" s="17"/>
      <c r="AA369" s="17"/>
      <c r="AB369" s="17"/>
      <c r="AC369" s="17"/>
    </row>
    <row r="370" spans="1:29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29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29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29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29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29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29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29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29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29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29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29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29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29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29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x14ac:dyDescent="0.25">
      <c r="A483" s="21"/>
      <c r="B483" s="41"/>
      <c r="C483" s="21"/>
      <c r="D483" s="41"/>
      <c r="E483" s="21"/>
      <c r="F483" s="21"/>
      <c r="G483" s="22"/>
      <c r="H483" s="22"/>
      <c r="I483" s="22"/>
      <c r="J483" s="22"/>
      <c r="K483" s="22"/>
      <c r="L483" s="22"/>
      <c r="M483" s="22"/>
    </row>
    <row r="484" spans="1:13" s="10" customFormat="1" x14ac:dyDescent="0.25">
      <c r="A484" s="21"/>
      <c r="B484" s="41"/>
      <c r="C484" s="21"/>
      <c r="D484" s="41"/>
      <c r="E484" s="21"/>
      <c r="F484" s="21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A485" s="21"/>
      <c r="B485" s="41"/>
      <c r="C485" s="21"/>
      <c r="D485" s="41"/>
      <c r="E485" s="21"/>
      <c r="F485" s="21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A486" s="21"/>
      <c r="B486" s="41"/>
      <c r="C486" s="21"/>
      <c r="D486" s="41"/>
      <c r="E486" s="21"/>
      <c r="F486" s="21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A487" s="21"/>
      <c r="B487" s="41"/>
      <c r="C487" s="21"/>
      <c r="D487" s="41"/>
      <c r="E487" s="21"/>
      <c r="F487" s="21"/>
      <c r="G487" s="22"/>
      <c r="H487" s="22"/>
      <c r="I487" s="22"/>
      <c r="J487" s="22"/>
      <c r="K487" s="22"/>
      <c r="L487" s="22"/>
      <c r="M487" s="22"/>
    </row>
    <row r="488" spans="1:13" s="10" customFormat="1" ht="24.75" customHeight="1" x14ac:dyDescent="0.25">
      <c r="A488" s="21"/>
      <c r="B488" s="41"/>
      <c r="C488" s="21"/>
      <c r="D488" s="41"/>
      <c r="E488" s="21"/>
      <c r="F488" s="21"/>
      <c r="G488" s="22"/>
      <c r="H488" s="22"/>
      <c r="I488" s="22"/>
      <c r="J488" s="22"/>
      <c r="K488" s="22"/>
      <c r="L488" s="22"/>
      <c r="M488" s="22"/>
    </row>
    <row r="489" spans="1:13" s="10" customFormat="1" x14ac:dyDescent="0.25">
      <c r="A489" s="21"/>
      <c r="B489" s="41"/>
      <c r="C489" s="21"/>
      <c r="D489" s="41"/>
      <c r="E489" s="21"/>
      <c r="F489" s="21"/>
      <c r="G489" s="22"/>
      <c r="H489" s="22"/>
      <c r="I489" s="22"/>
      <c r="J489" s="22"/>
      <c r="K489" s="22"/>
      <c r="L489" s="22"/>
      <c r="M489" s="22"/>
    </row>
    <row r="490" spans="1:13" s="10" customFormat="1" ht="15.75" x14ac:dyDescent="0.25">
      <c r="A490" s="19"/>
      <c r="B490" s="44"/>
      <c r="C490" s="19"/>
      <c r="D490" s="44"/>
      <c r="E490" s="19"/>
      <c r="F490" s="19"/>
      <c r="G490" s="20"/>
      <c r="H490" s="20"/>
      <c r="I490" s="20"/>
      <c r="J490" s="20"/>
      <c r="K490" s="20"/>
      <c r="L490" s="20"/>
      <c r="M490" s="20"/>
    </row>
    <row r="491" spans="1:13" s="10" customFormat="1" x14ac:dyDescent="0.25">
      <c r="B491" s="45"/>
      <c r="D491" s="45"/>
      <c r="G491" s="22"/>
      <c r="H491" s="22"/>
      <c r="I491" s="22"/>
      <c r="J491" s="22"/>
      <c r="K491" s="22"/>
      <c r="L491" s="22"/>
      <c r="M491" s="22"/>
    </row>
    <row r="492" spans="1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1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s="10" customFormat="1" x14ac:dyDescent="0.25">
      <c r="B517" s="45"/>
      <c r="D517" s="45"/>
      <c r="G517" s="22"/>
      <c r="H517" s="22"/>
      <c r="I517" s="22"/>
      <c r="J517" s="22"/>
      <c r="K517" s="22"/>
      <c r="L517" s="22"/>
      <c r="M517" s="22"/>
    </row>
    <row r="518" spans="2:13" s="10" customFormat="1" x14ac:dyDescent="0.25">
      <c r="B518" s="45"/>
      <c r="D518" s="45"/>
      <c r="G518" s="22"/>
      <c r="H518" s="22"/>
      <c r="I518" s="22"/>
      <c r="J518" s="22"/>
      <c r="K518" s="22"/>
      <c r="L518" s="22"/>
      <c r="M518" s="22"/>
    </row>
    <row r="519" spans="2:13" s="10" customFormat="1" x14ac:dyDescent="0.25">
      <c r="B519" s="45"/>
      <c r="D519" s="45"/>
      <c r="G519" s="22"/>
      <c r="H519" s="22"/>
      <c r="I519" s="22"/>
      <c r="J519" s="22"/>
      <c r="K519" s="22"/>
      <c r="L519" s="22"/>
      <c r="M519" s="22"/>
    </row>
    <row r="520" spans="2:13" s="10" customFormat="1" x14ac:dyDescent="0.25">
      <c r="B520" s="45"/>
      <c r="D520" s="45"/>
      <c r="G520" s="22"/>
      <c r="H520" s="22"/>
      <c r="I520" s="22"/>
      <c r="J520" s="22"/>
      <c r="K520" s="22"/>
      <c r="L520" s="22"/>
      <c r="M520" s="22"/>
    </row>
    <row r="521" spans="2:13" s="10" customFormat="1" x14ac:dyDescent="0.25">
      <c r="B521" s="45"/>
      <c r="D521" s="45"/>
      <c r="G521" s="22"/>
      <c r="H521" s="22"/>
      <c r="I521" s="22"/>
      <c r="J521" s="22"/>
      <c r="K521" s="22"/>
      <c r="L521" s="22"/>
      <c r="M521" s="22"/>
    </row>
    <row r="522" spans="2:13" s="10" customFormat="1" x14ac:dyDescent="0.25">
      <c r="B522" s="45"/>
      <c r="D522" s="45"/>
      <c r="G522" s="22"/>
      <c r="H522" s="22"/>
      <c r="I522" s="22"/>
      <c r="J522" s="22"/>
      <c r="K522" s="22"/>
      <c r="L522" s="22"/>
      <c r="M522" s="22"/>
    </row>
    <row r="523" spans="2:13" s="10" customFormat="1" x14ac:dyDescent="0.25">
      <c r="B523" s="45"/>
      <c r="D523" s="45"/>
      <c r="G523" s="22"/>
      <c r="H523" s="22"/>
      <c r="I523" s="22"/>
      <c r="J523" s="22"/>
      <c r="K523" s="22"/>
      <c r="L523" s="22"/>
      <c r="M523" s="22"/>
    </row>
    <row r="524" spans="2:13" x14ac:dyDescent="0.25">
      <c r="G524" s="9"/>
      <c r="H524" s="9"/>
      <c r="I524" s="9"/>
      <c r="J524" s="9"/>
      <c r="K524" s="9"/>
      <c r="L524" s="9"/>
      <c r="M524" s="9"/>
    </row>
    <row r="525" spans="2:13" x14ac:dyDescent="0.25">
      <c r="G525" s="9"/>
      <c r="H525" s="9"/>
      <c r="I525" s="9"/>
      <c r="J525" s="9"/>
      <c r="K525" s="9"/>
      <c r="L525" s="9"/>
      <c r="M525" s="9"/>
    </row>
    <row r="526" spans="2:13" x14ac:dyDescent="0.25">
      <c r="G526" s="9"/>
      <c r="H526" s="9"/>
      <c r="I526" s="9"/>
      <c r="J526" s="9"/>
      <c r="K526" s="9"/>
      <c r="L526" s="9"/>
      <c r="M526" s="9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  <row r="944" spans="7:13" x14ac:dyDescent="0.25">
      <c r="G944" s="9"/>
      <c r="H944" s="9"/>
      <c r="I944" s="9"/>
      <c r="J944" s="9"/>
      <c r="K944" s="9"/>
      <c r="L944" s="9"/>
      <c r="M944" s="9"/>
    </row>
    <row r="945" spans="7:13" x14ac:dyDescent="0.25">
      <c r="G945" s="9"/>
      <c r="H945" s="9"/>
      <c r="I945" s="9"/>
      <c r="J945" s="9"/>
      <c r="K945" s="9"/>
      <c r="L945" s="9"/>
      <c r="M945" s="9"/>
    </row>
    <row r="946" spans="7:13" x14ac:dyDescent="0.25">
      <c r="G946" s="9"/>
      <c r="H946" s="9"/>
      <c r="I946" s="9"/>
      <c r="J946" s="9"/>
      <c r="K946" s="9"/>
      <c r="L946" s="9"/>
      <c r="M946" s="9"/>
    </row>
    <row r="947" spans="7:13" x14ac:dyDescent="0.25">
      <c r="G947" s="9"/>
      <c r="H947" s="9"/>
      <c r="I947" s="9"/>
      <c r="J947" s="9"/>
      <c r="K947" s="9"/>
      <c r="L947" s="9"/>
      <c r="M947" s="9"/>
    </row>
    <row r="948" spans="7:13" x14ac:dyDescent="0.25">
      <c r="G948" s="9"/>
      <c r="H948" s="9"/>
      <c r="I948" s="9"/>
      <c r="J948" s="9"/>
      <c r="K948" s="9"/>
      <c r="L948" s="9"/>
      <c r="M948" s="9"/>
    </row>
    <row r="949" spans="7:13" x14ac:dyDescent="0.25">
      <c r="G949" s="9"/>
      <c r="H949" s="9"/>
      <c r="I949" s="9"/>
      <c r="J949" s="9"/>
      <c r="K949" s="9"/>
      <c r="L949" s="9"/>
      <c r="M949" s="9"/>
    </row>
    <row r="950" spans="7:13" x14ac:dyDescent="0.25">
      <c r="G950" s="9"/>
      <c r="H950" s="9"/>
      <c r="I950" s="9"/>
      <c r="J950" s="9"/>
      <c r="K950" s="9"/>
      <c r="L950" s="9"/>
      <c r="M950" s="9"/>
    </row>
  </sheetData>
  <mergeCells count="18"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Massiel García De La Cruz</cp:lastModifiedBy>
  <cp:lastPrinted>2025-11-28T13:35:45Z</cp:lastPrinted>
  <dcterms:created xsi:type="dcterms:W3CDTF">2023-11-10T15:33:29Z</dcterms:created>
  <dcterms:modified xsi:type="dcterms:W3CDTF">2026-03-31T14:59:54Z</dcterms:modified>
</cp:coreProperties>
</file>