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2.FEBRERO\Q - RECURSOS HUMANOS\PERSONAL CONTRATADO\"/>
    </mc:Choice>
  </mc:AlternateContent>
  <xr:revisionPtr revIDLastSave="0" documentId="8_{A8CE722E-8931-4B65-A13D-043A9498EABF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Enero 2026" sheetId="1" r:id="rId1"/>
  </sheets>
  <definedNames>
    <definedName name="_xlnm.Print_Area" localSheetId="0">'Enero 2026'!$A$1:$AC$153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7" i="1" l="1"/>
  <c r="L40" i="1"/>
  <c r="K97" i="1"/>
  <c r="K141" i="1" s="1"/>
  <c r="I135" i="1"/>
  <c r="I124" i="1"/>
  <c r="I97" i="1"/>
  <c r="I141" i="1" s="1"/>
  <c r="I65" i="1"/>
  <c r="I57" i="1"/>
  <c r="J141" i="1"/>
  <c r="H141" i="1"/>
  <c r="G141" i="1"/>
  <c r="M97" i="1"/>
  <c r="I139" i="1"/>
  <c r="I102" i="1"/>
  <c r="I43" i="1"/>
  <c r="I35" i="1"/>
  <c r="I22" i="1"/>
  <c r="B141" i="1"/>
  <c r="J97" i="1"/>
  <c r="H97" i="1"/>
  <c r="G97" i="1"/>
  <c r="G57" i="1"/>
  <c r="G48" i="1"/>
  <c r="G43" i="1"/>
  <c r="G35" i="1"/>
  <c r="G22" i="1"/>
  <c r="K117" i="1"/>
  <c r="J117" i="1"/>
  <c r="I117" i="1"/>
  <c r="H117" i="1"/>
  <c r="G117" i="1"/>
  <c r="L115" i="1"/>
  <c r="M115" i="1" s="1"/>
  <c r="M117" i="1" s="1"/>
  <c r="K124" i="1"/>
  <c r="J124" i="1"/>
  <c r="H124" i="1"/>
  <c r="G124" i="1"/>
  <c r="L122" i="1"/>
  <c r="M122" i="1" s="1"/>
  <c r="K65" i="1"/>
  <c r="J65" i="1"/>
  <c r="H65" i="1"/>
  <c r="G65" i="1"/>
  <c r="L63" i="1"/>
  <c r="M63" i="1" s="1"/>
  <c r="J135" i="1"/>
  <c r="H135" i="1"/>
  <c r="G135" i="1"/>
  <c r="J57" i="1"/>
  <c r="J43" i="1"/>
  <c r="K43" i="1"/>
  <c r="H43" i="1"/>
  <c r="J35" i="1"/>
  <c r="H35" i="1"/>
  <c r="K22" i="1"/>
  <c r="J22" i="1"/>
  <c r="H22" i="1"/>
  <c r="G14" i="1"/>
  <c r="L121" i="1"/>
  <c r="M121" i="1" s="1"/>
  <c r="I80" i="1"/>
  <c r="H80" i="1"/>
  <c r="G80" i="1"/>
  <c r="M83" i="1"/>
  <c r="L62" i="1"/>
  <c r="M62" i="1" s="1"/>
  <c r="L55" i="1"/>
  <c r="M55" i="1" s="1"/>
  <c r="M40" i="1"/>
  <c r="M38" i="1"/>
  <c r="K35" i="1"/>
  <c r="L19" i="1"/>
  <c r="M19" i="1" s="1"/>
  <c r="L54" i="1"/>
  <c r="M54" i="1" s="1"/>
  <c r="H57" i="1"/>
  <c r="K57" i="1"/>
  <c r="L60" i="1"/>
  <c r="M60" i="1" s="1"/>
  <c r="M33" i="1"/>
  <c r="H70" i="1"/>
  <c r="L120" i="1"/>
  <c r="L100" i="1"/>
  <c r="L68" i="1"/>
  <c r="M68" i="1" s="1"/>
  <c r="M70" i="1" s="1"/>
  <c r="K70" i="1"/>
  <c r="J70" i="1"/>
  <c r="I70" i="1"/>
  <c r="G70" i="1"/>
  <c r="L137" i="1"/>
  <c r="K135" i="1"/>
  <c r="L133" i="1"/>
  <c r="M133" i="1" s="1"/>
  <c r="M135" i="1" s="1"/>
  <c r="K129" i="1"/>
  <c r="J129" i="1"/>
  <c r="I129" i="1"/>
  <c r="H129" i="1"/>
  <c r="G129" i="1"/>
  <c r="L127" i="1"/>
  <c r="L129" i="1" s="1"/>
  <c r="L110" i="1"/>
  <c r="M110" i="1" s="1"/>
  <c r="M112" i="1" s="1"/>
  <c r="L105" i="1"/>
  <c r="M105" i="1" s="1"/>
  <c r="M107" i="1" s="1"/>
  <c r="K107" i="1"/>
  <c r="J107" i="1"/>
  <c r="I107" i="1"/>
  <c r="H107" i="1"/>
  <c r="G107" i="1"/>
  <c r="J102" i="1"/>
  <c r="H102" i="1"/>
  <c r="G102" i="1"/>
  <c r="L88" i="1"/>
  <c r="M88" i="1" s="1"/>
  <c r="K75" i="1"/>
  <c r="J75" i="1"/>
  <c r="I75" i="1"/>
  <c r="H75" i="1"/>
  <c r="G75" i="1"/>
  <c r="L73" i="1"/>
  <c r="L75" i="1" s="1"/>
  <c r="L61" i="1"/>
  <c r="M61" i="1" s="1"/>
  <c r="L51" i="1"/>
  <c r="M51" i="1" s="1"/>
  <c r="K48" i="1"/>
  <c r="L32" i="1"/>
  <c r="M32" i="1" s="1"/>
  <c r="L31" i="1"/>
  <c r="M31" i="1" s="1"/>
  <c r="L30" i="1"/>
  <c r="M30" i="1" s="1"/>
  <c r="M18" i="1"/>
  <c r="L17" i="1"/>
  <c r="L22" i="1" s="1"/>
  <c r="F22" i="1"/>
  <c r="E22" i="1"/>
  <c r="L12" i="1"/>
  <c r="L14" i="1" s="1"/>
  <c r="I14" i="1"/>
  <c r="E14" i="1"/>
  <c r="F14" i="1"/>
  <c r="H14" i="1"/>
  <c r="G112" i="1"/>
  <c r="G139" i="1"/>
  <c r="K27" i="1"/>
  <c r="J27" i="1"/>
  <c r="I27" i="1"/>
  <c r="H27" i="1"/>
  <c r="G27" i="1"/>
  <c r="J139" i="1"/>
  <c r="H139" i="1"/>
  <c r="L89" i="1"/>
  <c r="M89" i="1" s="1"/>
  <c r="L25" i="1"/>
  <c r="L27" i="1" s="1"/>
  <c r="H112" i="1"/>
  <c r="I112" i="1"/>
  <c r="J112" i="1"/>
  <c r="K112" i="1"/>
  <c r="L78" i="1"/>
  <c r="M78" i="1" s="1"/>
  <c r="L53" i="1"/>
  <c r="M53" i="1" s="1"/>
  <c r="L52" i="1"/>
  <c r="M52" i="1" s="1"/>
  <c r="J48" i="1"/>
  <c r="I48" i="1"/>
  <c r="H48" i="1"/>
  <c r="L117" i="1" l="1"/>
  <c r="L124" i="1"/>
  <c r="M35" i="1"/>
  <c r="M65" i="1"/>
  <c r="M57" i="1"/>
  <c r="L65" i="1"/>
  <c r="L35" i="1"/>
  <c r="L57" i="1"/>
  <c r="L135" i="1"/>
  <c r="L39" i="1"/>
  <c r="L43" i="1" s="1"/>
  <c r="L141" i="1" s="1"/>
  <c r="M120" i="1"/>
  <c r="M124" i="1" s="1"/>
  <c r="K102" i="1"/>
  <c r="L102" i="1"/>
  <c r="L70" i="1"/>
  <c r="M127" i="1"/>
  <c r="M129" i="1" s="1"/>
  <c r="L112" i="1"/>
  <c r="L107" i="1"/>
  <c r="M100" i="1"/>
  <c r="M102" i="1" s="1"/>
  <c r="K139" i="1"/>
  <c r="M73" i="1"/>
  <c r="L46" i="1"/>
  <c r="M46" i="1" s="1"/>
  <c r="M48" i="1" s="1"/>
  <c r="M17" i="1"/>
  <c r="M22" i="1" s="1"/>
  <c r="M12" i="1"/>
  <c r="M14" i="1" s="1"/>
  <c r="J14" i="1"/>
  <c r="L139" i="1"/>
  <c r="M137" i="1"/>
  <c r="M139" i="1" s="1"/>
  <c r="K14" i="1"/>
  <c r="M25" i="1"/>
  <c r="M27" i="1" s="1"/>
  <c r="M75" i="1" l="1"/>
  <c r="M39" i="1"/>
  <c r="M43" i="1" s="1"/>
  <c r="M141" i="1" s="1"/>
  <c r="L48" i="1"/>
</calcChain>
</file>

<file path=xl/sharedStrings.xml><?xml version="1.0" encoding="utf-8"?>
<sst xmlns="http://schemas.openxmlformats.org/spreadsheetml/2006/main" count="248" uniqueCount="123">
  <si>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</si>
  <si>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</si>
  <si>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</si>
  <si>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</si>
  <si>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</si>
  <si>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</si>
  <si>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</si>
  <si>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</si>
  <si>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</si>
  <si>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</si>
  <si>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</si>
  <si>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</si>
  <si>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</si>
  <si>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</si>
  <si>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</si>
  <si>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</si>
  <si>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</si>
  <si>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</si>
  <si>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</si>
  <si>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</si>
  <si>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</si>
  <si>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</si>
  <si>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</si>
  <si>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</si>
  <si>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</si>
  <si>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</si>
  <si>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</si>
  <si>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</si>
  <si>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</si>
  <si>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</si>
  <si>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</si>
  <si>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</si>
  <si>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</si>
  <si>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</si>
  <si>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</si>
  <si>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</si>
  <si>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</si>
  <si>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</si>
  <si>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</si>
  <si>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</si>
  <si>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</si>
  <si>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</si>
  <si>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</si>
  <si>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</si>
  <si>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</si>
  <si>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</si>
  <si>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</si>
  <si>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</si>
  <si>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</si>
  <si>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</si>
  <si>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</si>
  <si>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</si>
  <si>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</si>
  <si>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</si>
  <si>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</si>
  <si>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</si>
  <si>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</si>
  <si>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</si>
  <si>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</si>
  <si>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</si>
  <si>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</si>
  <si>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</si>
  <si>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</si>
  <si>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</si>
  <si>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</si>
  <si>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</si>
  <si>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</si>
  <si>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</si>
  <si>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</si>
  <si>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</si>
  <si>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</si>
  <si>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</si>
  <si>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</si>
  <si>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</si>
  <si>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</si>
  <si>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</si>
  <si>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</si>
  <si>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</si>
  <si>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</si>
  <si>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</si>
  <si>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</si>
  <si>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</si>
  <si>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</si>
  <si>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</si>
  <si>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</si>
  <si>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</si>
  <si>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</si>
  <si>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</si>
  <si>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</si>
  <si>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</si>
  <si>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</si>
  <si>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</si>
  <si>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</si>
  <si>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</si>
  <si>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</si>
  <si>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</si>
  <si>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</si>
  <si>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</si>
  <si>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</si>
  <si>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</si>
  <si>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</si>
  <si>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</si>
  <si>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</si>
  <si>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</si>
  <si>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</si>
  <si>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</si>
  <si>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</si>
  <si>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</si>
  <si>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</si>
  <si>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</si>
  <si>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</si>
  <si>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</si>
  <si>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</si>
  <si>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</si>
  <si>
    <t>KATHERINE KAROL SUSAÑA RIVERA</t>
  </si>
  <si>
    <t>DANILKA SOSA PEÑA</t>
  </si>
  <si>
    <t>DEPARTAMENTO DE  INCLUSION EDUCATIVA-CONADIS</t>
  </si>
  <si>
    <t>ANA YRIS MAAGDALENA REYNOSO POLANCO</t>
  </si>
  <si>
    <t>ANALISTA INCLUSION EDUCATIVA</t>
  </si>
  <si>
    <t>DIVISION DE INSPECCION Y CUMPLIMIENTO-CONADIS</t>
  </si>
  <si>
    <t>ENCARGADO (A) DIVISION DE SALUD</t>
  </si>
  <si>
    <t>GILDA OSMERY ALMONTE THEN</t>
  </si>
  <si>
    <t>Mes de Febrero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</si>
</sst>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21" fillId="4" borderId="0" xfId="0" applyFont="1" applyFill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51"/>
  <sheetViews>
    <sheetView tabSelected="1" zoomScale="80" zoomScaleNormal="80" workbookViewId="0">
      <pane ySplit="1" topLeftCell="A2" activePane="bottomLeft" state="frozen"/>
      <selection pane="bottomLeft" activeCell="C19" sqref="C19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69" s="10" customFormat="1" ht="26.25" customHeight="1" x14ac:dyDescent="0.4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69" s="10" customFormat="1" ht="26.25" customHeight="1" x14ac:dyDescent="0.4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69" s="10" customFormat="1" ht="8.25" customHeight="1" x14ac:dyDescent="0.3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69" s="10" customFormat="1" ht="20.25" x14ac:dyDescent="0.3">
      <c r="A5" s="104" t="s">
        <v>50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69" s="10" customFormat="1" ht="20.25" x14ac:dyDescent="0.3">
      <c r="A6" s="104" t="s">
        <v>122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5" t="s">
        <v>2</v>
      </c>
      <c r="B8" s="105" t="s">
        <v>3</v>
      </c>
      <c r="C8" s="108" t="s">
        <v>4</v>
      </c>
      <c r="D8" s="108" t="s">
        <v>5</v>
      </c>
      <c r="E8" s="110" t="s">
        <v>6</v>
      </c>
      <c r="F8" s="111"/>
      <c r="G8" s="97" t="s">
        <v>7</v>
      </c>
      <c r="H8" s="97" t="s">
        <v>8</v>
      </c>
      <c r="I8" s="97" t="s">
        <v>9</v>
      </c>
      <c r="J8" s="97" t="s">
        <v>10</v>
      </c>
      <c r="K8" s="97" t="s">
        <v>11</v>
      </c>
      <c r="L8" s="97" t="s">
        <v>12</v>
      </c>
      <c r="M8" s="97" t="s">
        <v>13</v>
      </c>
    </row>
    <row r="9" spans="1:69" x14ac:dyDescent="0.25">
      <c r="A9" s="106"/>
      <c r="B9" s="107"/>
      <c r="C9" s="109"/>
      <c r="D9" s="109"/>
      <c r="E9" s="1" t="s">
        <v>14</v>
      </c>
      <c r="F9" s="1" t="s">
        <v>15</v>
      </c>
      <c r="G9" s="98"/>
      <c r="H9" s="98"/>
      <c r="I9" s="98"/>
      <c r="J9" s="98"/>
      <c r="K9" s="98"/>
      <c r="L9" s="98"/>
      <c r="M9" s="98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57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58</v>
      </c>
      <c r="B12" s="48" t="s">
        <v>59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60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61</v>
      </c>
      <c r="B17" s="48" t="s">
        <v>97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100</v>
      </c>
      <c r="B18" s="48" t="s">
        <v>81</v>
      </c>
      <c r="C18" s="14" t="s">
        <v>16</v>
      </c>
      <c r="D18" s="93" t="s">
        <v>17</v>
      </c>
      <c r="E18" s="55"/>
      <c r="F18" s="55"/>
      <c r="G18" s="92">
        <v>70000</v>
      </c>
      <c r="H18" s="92">
        <v>2009</v>
      </c>
      <c r="I18" s="92">
        <v>5368.48</v>
      </c>
      <c r="J18" s="92">
        <v>2128</v>
      </c>
      <c r="K18" s="92">
        <v>25</v>
      </c>
      <c r="L18" s="92">
        <v>9530.48</v>
      </c>
      <c r="M18" s="92">
        <f>+G18-L18</f>
        <v>60469.520000000004</v>
      </c>
    </row>
    <row r="19" spans="1:69" s="10" customFormat="1" ht="15" customHeight="1" x14ac:dyDescent="0.25">
      <c r="A19" s="14" t="s">
        <v>98</v>
      </c>
      <c r="B19" s="48" t="s">
        <v>99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200000</v>
      </c>
      <c r="H22" s="33">
        <f>SUM(H17:H20:H19)</f>
        <v>5740</v>
      </c>
      <c r="I22" s="33">
        <f>SUM(I17:I19)</f>
        <v>14223.64</v>
      </c>
      <c r="J22" s="33">
        <f>SUM(J17:J19)</f>
        <v>6080</v>
      </c>
      <c r="K22" s="33">
        <f>SUM(K17:K19)</f>
        <v>75</v>
      </c>
      <c r="L22" s="33">
        <f>SUM(L17:L19)</f>
        <v>26118.639999999999</v>
      </c>
      <c r="M22" s="33">
        <f>SUM(M17:M19)</f>
        <v>173881.36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85</v>
      </c>
      <c r="B24" s="45"/>
      <c r="D24" s="45"/>
    </row>
    <row r="25" spans="1:69" s="35" customFormat="1" ht="15.75" customHeight="1" x14ac:dyDescent="0.25">
      <c r="A25" s="72" t="s">
        <v>51</v>
      </c>
      <c r="B25" s="38" t="s">
        <v>52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/>
      <c r="B26" s="38"/>
      <c r="C26" s="14"/>
      <c r="D26" s="73"/>
      <c r="E26" s="74"/>
      <c r="F26" s="74"/>
      <c r="G26" s="75"/>
      <c r="H26" s="75"/>
      <c r="I26" s="75"/>
      <c r="J26" s="49"/>
      <c r="K26" s="75"/>
      <c r="L26" s="75"/>
      <c r="M26" s="75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 t="shared" ref="G27:M27" si="1">+G25</f>
        <v>75000</v>
      </c>
      <c r="H27" s="6">
        <f t="shared" si="1"/>
        <v>2152.5</v>
      </c>
      <c r="I27" s="6">
        <f t="shared" si="1"/>
        <v>6309.38</v>
      </c>
      <c r="J27" s="6">
        <f t="shared" si="1"/>
        <v>2280</v>
      </c>
      <c r="K27" s="6">
        <f t="shared" si="1"/>
        <v>25</v>
      </c>
      <c r="L27" s="6">
        <f t="shared" si="1"/>
        <v>10766.880000000001</v>
      </c>
      <c r="M27" s="7">
        <f t="shared" si="1"/>
        <v>64233.119999999995</v>
      </c>
    </row>
    <row r="28" spans="1:69" s="10" customFormat="1" ht="15.75" customHeight="1" x14ac:dyDescent="0.25">
      <c r="A28" s="17"/>
      <c r="B28" s="85"/>
      <c r="C28" s="17"/>
      <c r="D28" s="85"/>
      <c r="E28" s="88"/>
      <c r="F28" s="88"/>
      <c r="G28" s="89"/>
      <c r="H28" s="89"/>
      <c r="I28" s="89"/>
      <c r="J28" s="89"/>
      <c r="K28" s="89"/>
      <c r="L28" s="89"/>
      <c r="M28" s="89"/>
    </row>
    <row r="29" spans="1:69" s="10" customFormat="1" ht="15.75" customHeight="1" x14ac:dyDescent="0.25">
      <c r="A29" s="50" t="s">
        <v>62</v>
      </c>
      <c r="B29" s="45"/>
      <c r="D29" s="45"/>
    </row>
    <row r="30" spans="1:69" s="35" customFormat="1" ht="15.75" customHeight="1" x14ac:dyDescent="0.25">
      <c r="A30" s="72" t="s">
        <v>63</v>
      </c>
      <c r="B30" s="46" t="s">
        <v>64</v>
      </c>
      <c r="C30" s="35" t="s">
        <v>16</v>
      </c>
      <c r="D30" s="93" t="s">
        <v>17</v>
      </c>
      <c r="E30" s="74">
        <v>45566</v>
      </c>
      <c r="F30" s="76">
        <v>45747</v>
      </c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>+K30+J30+I30+H30</f>
        <v>7057.68</v>
      </c>
      <c r="M30" s="92">
        <f>+G30-L30</f>
        <v>52942.32</v>
      </c>
    </row>
    <row r="31" spans="1:69" s="35" customFormat="1" ht="15.75" customHeight="1" x14ac:dyDescent="0.25">
      <c r="A31" s="72" t="s">
        <v>65</v>
      </c>
      <c r="B31" s="46" t="s">
        <v>64</v>
      </c>
      <c r="C31" s="35" t="s">
        <v>16</v>
      </c>
      <c r="D31" s="93" t="s">
        <v>17</v>
      </c>
      <c r="E31" s="74"/>
      <c r="F31" s="76"/>
      <c r="G31" s="92">
        <v>60000</v>
      </c>
      <c r="H31" s="92">
        <v>1722</v>
      </c>
      <c r="I31" s="92">
        <v>3486.68</v>
      </c>
      <c r="J31" s="92">
        <v>1824</v>
      </c>
      <c r="K31" s="92">
        <v>25</v>
      </c>
      <c r="L31" s="92">
        <f t="shared" ref="L31:L32" si="2">+K31+J31+I31+H31</f>
        <v>7057.68</v>
      </c>
      <c r="M31" s="92">
        <f t="shared" ref="M31:M33" si="3">+G31-L31</f>
        <v>52942.32</v>
      </c>
    </row>
    <row r="32" spans="1:69" s="10" customFormat="1" ht="15.75" customHeight="1" x14ac:dyDescent="0.25">
      <c r="A32" s="90" t="s">
        <v>66</v>
      </c>
      <c r="B32" s="46" t="s">
        <v>64</v>
      </c>
      <c r="C32" s="35" t="s">
        <v>16</v>
      </c>
      <c r="D32" s="93" t="s">
        <v>17</v>
      </c>
      <c r="E32" s="2"/>
      <c r="F32" s="2"/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 t="shared" si="2"/>
        <v>7057.68</v>
      </c>
      <c r="M32" s="92">
        <f t="shared" si="3"/>
        <v>52942.32</v>
      </c>
    </row>
    <row r="33" spans="1:13" s="10" customFormat="1" ht="15.75" customHeight="1" x14ac:dyDescent="0.25">
      <c r="A33" s="90" t="s">
        <v>95</v>
      </c>
      <c r="B33" s="46" t="s">
        <v>64</v>
      </c>
      <c r="C33" s="35" t="s">
        <v>16</v>
      </c>
      <c r="D33" s="93" t="s">
        <v>24</v>
      </c>
      <c r="E33" s="2"/>
      <c r="F33" s="2"/>
      <c r="G33" s="92">
        <v>70000</v>
      </c>
      <c r="H33" s="92">
        <v>2009</v>
      </c>
      <c r="I33" s="92">
        <v>5368.48</v>
      </c>
      <c r="J33" s="92">
        <v>2128</v>
      </c>
      <c r="K33" s="92">
        <v>25</v>
      </c>
      <c r="L33" s="92">
        <v>9530.48</v>
      </c>
      <c r="M33" s="92">
        <f t="shared" si="3"/>
        <v>60469.520000000004</v>
      </c>
    </row>
    <row r="34" spans="1:13" s="10" customFormat="1" ht="15.75" customHeight="1" x14ac:dyDescent="0.25">
      <c r="A34" s="90"/>
      <c r="B34" s="46"/>
      <c r="C34" s="35"/>
      <c r="D34" s="46"/>
      <c r="E34" s="2"/>
      <c r="F34" s="2"/>
      <c r="G34" s="75"/>
      <c r="H34" s="75"/>
      <c r="I34" s="75"/>
      <c r="J34" s="75"/>
      <c r="K34" s="75"/>
      <c r="L34" s="75"/>
      <c r="M34" s="92"/>
    </row>
    <row r="35" spans="1:13" ht="15.75" customHeight="1" x14ac:dyDescent="0.25">
      <c r="A35" s="3" t="s">
        <v>18</v>
      </c>
      <c r="B35" s="4">
        <v>4</v>
      </c>
      <c r="C35" s="3"/>
      <c r="D35" s="4"/>
      <c r="E35" s="5"/>
      <c r="F35" s="5"/>
      <c r="G35" s="6">
        <f>SUM(G30:G33)</f>
        <v>250000</v>
      </c>
      <c r="H35" s="6">
        <f t="shared" ref="H35:L35" si="4">SUM(H30:H33)</f>
        <v>7175</v>
      </c>
      <c r="I35" s="6">
        <f>SUM(I30:I33)</f>
        <v>15828.519999999999</v>
      </c>
      <c r="J35" s="6">
        <f t="shared" si="4"/>
        <v>7600</v>
      </c>
      <c r="K35" s="6">
        <f t="shared" si="4"/>
        <v>100</v>
      </c>
      <c r="L35" s="6">
        <f t="shared" si="4"/>
        <v>30703.52</v>
      </c>
      <c r="M35" s="6">
        <f>SUM(M30:M34)</f>
        <v>219296.47999999998</v>
      </c>
    </row>
    <row r="36" spans="1:13" s="10" customFormat="1" ht="15.75" customHeight="1" x14ac:dyDescent="0.25">
      <c r="A36" s="17"/>
      <c r="B36" s="85"/>
      <c r="C36" s="17"/>
      <c r="D36" s="85"/>
      <c r="E36" s="88"/>
      <c r="F36" s="88"/>
      <c r="G36" s="89"/>
      <c r="H36" s="89"/>
      <c r="I36" s="89"/>
      <c r="J36" s="89"/>
      <c r="K36" s="89"/>
      <c r="L36" s="89"/>
      <c r="M36" s="89"/>
    </row>
    <row r="37" spans="1:13" s="10" customFormat="1" ht="15.75" customHeight="1" x14ac:dyDescent="0.25">
      <c r="A37" s="50" t="s">
        <v>91</v>
      </c>
      <c r="B37" s="45"/>
      <c r="D37" s="45"/>
    </row>
    <row r="38" spans="1:13" s="10" customFormat="1" ht="15.75" customHeight="1" x14ac:dyDescent="0.25">
      <c r="A38" s="90" t="s">
        <v>103</v>
      </c>
      <c r="B38" s="45" t="s">
        <v>104</v>
      </c>
      <c r="C38" s="35" t="s">
        <v>16</v>
      </c>
      <c r="D38" s="93" t="s">
        <v>17</v>
      </c>
      <c r="E38" s="74">
        <v>45597</v>
      </c>
      <c r="F38" s="76">
        <v>45777</v>
      </c>
      <c r="G38" s="92">
        <v>40000</v>
      </c>
      <c r="H38" s="92">
        <v>1148</v>
      </c>
      <c r="I38" s="92">
        <v>442.65</v>
      </c>
      <c r="J38" s="92">
        <v>1216</v>
      </c>
      <c r="K38" s="92">
        <v>25</v>
      </c>
      <c r="L38" s="92">
        <v>2831.65</v>
      </c>
      <c r="M38" s="92">
        <f t="shared" ref="M38" si="5">+G38-L38</f>
        <v>37168.35</v>
      </c>
    </row>
    <row r="39" spans="1:13" s="35" customFormat="1" ht="15.75" customHeight="1" x14ac:dyDescent="0.25">
      <c r="A39" s="72" t="s">
        <v>92</v>
      </c>
      <c r="B39" s="46" t="s">
        <v>101</v>
      </c>
      <c r="C39" s="35" t="s">
        <v>16</v>
      </c>
      <c r="D39" s="93" t="s">
        <v>17</v>
      </c>
      <c r="E39" s="74">
        <v>45597</v>
      </c>
      <c r="F39" s="76">
        <v>45777</v>
      </c>
      <c r="G39" s="92">
        <v>125000</v>
      </c>
      <c r="H39" s="92">
        <v>3587.5</v>
      </c>
      <c r="I39" s="92">
        <v>17985.990000000002</v>
      </c>
      <c r="J39" s="92">
        <v>3800</v>
      </c>
      <c r="K39" s="92">
        <v>25</v>
      </c>
      <c r="L39" s="92">
        <f>+H39+I39+J39+K39</f>
        <v>25398.49</v>
      </c>
      <c r="M39" s="92">
        <f>+G39-L39</f>
        <v>99601.51</v>
      </c>
    </row>
    <row r="40" spans="1:13" s="10" customFormat="1" ht="15.75" customHeight="1" x14ac:dyDescent="0.25">
      <c r="A40" s="90" t="s">
        <v>102</v>
      </c>
      <c r="B40" s="45" t="s">
        <v>93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60000</v>
      </c>
      <c r="H40" s="92">
        <v>1722</v>
      </c>
      <c r="I40" s="92">
        <v>3102.72</v>
      </c>
      <c r="J40" s="92">
        <v>1824</v>
      </c>
      <c r="K40" s="92">
        <v>1944.78</v>
      </c>
      <c r="L40" s="92">
        <f>+H40+I40+J40+K40</f>
        <v>8593.5</v>
      </c>
      <c r="M40" s="92">
        <f t="shared" ref="M40" si="6">+G40-L40</f>
        <v>51406.5</v>
      </c>
    </row>
    <row r="41" spans="1:13" s="10" customFormat="1" ht="15.75" customHeight="1" x14ac:dyDescent="0.25">
      <c r="A41" s="50"/>
      <c r="B41" s="45"/>
      <c r="C41" s="35"/>
      <c r="D41" s="93"/>
      <c r="E41" s="74"/>
      <c r="F41" s="76"/>
      <c r="G41" s="92"/>
      <c r="H41" s="92"/>
      <c r="I41" s="92"/>
      <c r="J41" s="92"/>
      <c r="K41" s="92"/>
      <c r="L41" s="92"/>
      <c r="M41" s="92"/>
    </row>
    <row r="42" spans="1:13" s="10" customFormat="1" ht="15.75" customHeight="1" x14ac:dyDescent="0.25">
      <c r="A42" s="50"/>
      <c r="B42" s="45"/>
      <c r="C42" s="35"/>
      <c r="D42" s="93"/>
      <c r="E42" s="74"/>
      <c r="F42" s="76"/>
      <c r="G42" s="92"/>
      <c r="H42" s="92"/>
      <c r="I42" s="92"/>
      <c r="J42" s="92"/>
      <c r="K42" s="92"/>
      <c r="L42" s="92"/>
      <c r="M42" s="92"/>
    </row>
    <row r="43" spans="1:13" ht="15.75" customHeight="1" x14ac:dyDescent="0.25">
      <c r="A43" s="3" t="s">
        <v>18</v>
      </c>
      <c r="B43" s="4">
        <v>3</v>
      </c>
      <c r="C43" s="3"/>
      <c r="D43" s="4"/>
      <c r="E43" s="5"/>
      <c r="F43" s="5"/>
      <c r="G43" s="6">
        <f>SUM(G37:G41)</f>
        <v>225000</v>
      </c>
      <c r="H43" s="6">
        <f>SUM(H37:H40)</f>
        <v>6457.5</v>
      </c>
      <c r="I43" s="6">
        <f>SUM(I37:I41)</f>
        <v>21531.360000000004</v>
      </c>
      <c r="J43" s="6">
        <f>SUM(J37:J40)</f>
        <v>6840</v>
      </c>
      <c r="K43" s="6">
        <f>SUM(K37:K40)</f>
        <v>1994.78</v>
      </c>
      <c r="L43" s="6">
        <f>SUM(L37:L41)</f>
        <v>36823.64</v>
      </c>
      <c r="M43" s="7">
        <f>SUM(M37:M40)</f>
        <v>188176.36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89"/>
    </row>
    <row r="45" spans="1:13" s="10" customFormat="1" ht="15.75" customHeight="1" x14ac:dyDescent="0.25">
      <c r="A45" s="50" t="s">
        <v>38</v>
      </c>
      <c r="B45" s="45"/>
      <c r="D45" s="45"/>
    </row>
    <row r="46" spans="1:13" s="35" customFormat="1" ht="15.75" customHeight="1" x14ac:dyDescent="0.25">
      <c r="A46" s="72" t="s">
        <v>39</v>
      </c>
      <c r="B46" s="46" t="s">
        <v>48</v>
      </c>
      <c r="C46" s="35" t="s">
        <v>16</v>
      </c>
      <c r="D46" s="93" t="s">
        <v>24</v>
      </c>
      <c r="E46" s="74">
        <v>45597</v>
      </c>
      <c r="F46" s="76">
        <v>45777</v>
      </c>
      <c r="G46" s="92">
        <v>125000</v>
      </c>
      <c r="H46" s="92">
        <v>3587.5</v>
      </c>
      <c r="I46" s="92">
        <v>17506.05</v>
      </c>
      <c r="J46" s="92">
        <v>3800</v>
      </c>
      <c r="K46" s="92">
        <v>1944.78</v>
      </c>
      <c r="L46" s="92">
        <f>+H46+I46+J46+K46</f>
        <v>26838.329999999998</v>
      </c>
      <c r="M46" s="92">
        <f>+G46-L46</f>
        <v>98161.67</v>
      </c>
    </row>
    <row r="47" spans="1:13" s="10" customFormat="1" ht="15.75" customHeight="1" x14ac:dyDescent="0.25">
      <c r="A47" s="50"/>
      <c r="B47" s="45"/>
      <c r="D47" s="45"/>
      <c r="E47" s="2"/>
      <c r="F47" s="2"/>
      <c r="G47" s="21"/>
      <c r="H47" s="21"/>
      <c r="I47" s="21"/>
      <c r="J47" s="21"/>
      <c r="K47" s="21"/>
      <c r="L47" s="21"/>
      <c r="M47" s="21"/>
    </row>
    <row r="48" spans="1:13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>SUM(G45:G46)</f>
        <v>125000</v>
      </c>
      <c r="H48" s="6">
        <f t="shared" ref="H48:L48" si="7">SUM(H45:H46)</f>
        <v>3587.5</v>
      </c>
      <c r="I48" s="6">
        <f t="shared" si="7"/>
        <v>17506.05</v>
      </c>
      <c r="J48" s="6">
        <f t="shared" si="7"/>
        <v>3800</v>
      </c>
      <c r="K48" s="6">
        <f t="shared" si="7"/>
        <v>1944.78</v>
      </c>
      <c r="L48" s="6">
        <f t="shared" si="7"/>
        <v>26838.329999999998</v>
      </c>
      <c r="M48" s="7">
        <f>SUM(M45:M46)</f>
        <v>98161.67</v>
      </c>
    </row>
    <row r="49" spans="1:69" s="10" customFormat="1" ht="15.75" customHeight="1" x14ac:dyDescent="0.25">
      <c r="A49" s="17"/>
      <c r="B49" s="85"/>
      <c r="C49" s="17"/>
      <c r="D49" s="85"/>
      <c r="E49" s="88"/>
      <c r="F49" s="88"/>
      <c r="G49" s="89"/>
      <c r="H49" s="89"/>
      <c r="I49" s="89"/>
      <c r="J49" s="89"/>
      <c r="K49" s="89"/>
      <c r="L49" s="89"/>
      <c r="M49" s="91"/>
    </row>
    <row r="50" spans="1:69" s="10" customFormat="1" x14ac:dyDescent="0.25">
      <c r="A50" s="58" t="s">
        <v>40</v>
      </c>
      <c r="B50" s="58"/>
      <c r="C50" s="16"/>
      <c r="D50" s="58"/>
      <c r="E50" s="62"/>
      <c r="F50" s="62"/>
      <c r="G50" s="62"/>
      <c r="H50" s="62"/>
      <c r="I50" s="62"/>
      <c r="J50" s="62"/>
      <c r="K50" s="62"/>
    </row>
    <row r="51" spans="1:69" s="10" customFormat="1" x14ac:dyDescent="0.25">
      <c r="A51" s="36" t="s">
        <v>67</v>
      </c>
      <c r="B51" s="36" t="s">
        <v>68</v>
      </c>
      <c r="C51" s="35" t="s">
        <v>16</v>
      </c>
      <c r="D51" s="93" t="s">
        <v>17</v>
      </c>
      <c r="E51" s="56"/>
      <c r="F51" s="56"/>
      <c r="G51" s="92">
        <v>125000</v>
      </c>
      <c r="H51" s="92">
        <v>3587.5</v>
      </c>
      <c r="I51" s="92">
        <v>17985.990000000002</v>
      </c>
      <c r="J51" s="92">
        <v>3800</v>
      </c>
      <c r="K51" s="92">
        <v>25</v>
      </c>
      <c r="L51" s="92">
        <f>+H51+I51+J51+K51</f>
        <v>25398.49</v>
      </c>
      <c r="M51" s="92">
        <f>+G51-L51</f>
        <v>99601.51</v>
      </c>
    </row>
    <row r="52" spans="1:69" s="35" customFormat="1" x14ac:dyDescent="0.25">
      <c r="A52" s="14" t="s">
        <v>49</v>
      </c>
      <c r="B52" s="38" t="s">
        <v>41</v>
      </c>
      <c r="C52" s="35" t="s">
        <v>16</v>
      </c>
      <c r="D52" s="93" t="s">
        <v>17</v>
      </c>
      <c r="E52" s="74">
        <v>45597</v>
      </c>
      <c r="F52" s="74">
        <v>45777</v>
      </c>
      <c r="G52" s="92">
        <v>57500</v>
      </c>
      <c r="H52" s="92">
        <v>1650.25</v>
      </c>
      <c r="I52" s="92">
        <v>3016.23</v>
      </c>
      <c r="J52" s="92">
        <v>1748</v>
      </c>
      <c r="K52" s="92">
        <v>25</v>
      </c>
      <c r="L52" s="92">
        <f>+H52+I52+J52+K52</f>
        <v>6439.48</v>
      </c>
      <c r="M52" s="92">
        <f>+G52-L52</f>
        <v>51060.520000000004</v>
      </c>
    </row>
    <row r="53" spans="1:69" s="35" customFormat="1" x14ac:dyDescent="0.25">
      <c r="A53" s="35" t="s">
        <v>42</v>
      </c>
      <c r="B53" s="46" t="s">
        <v>43</v>
      </c>
      <c r="C53" s="35" t="s">
        <v>16</v>
      </c>
      <c r="D53" s="93" t="s">
        <v>17</v>
      </c>
      <c r="E53" s="74">
        <v>45597</v>
      </c>
      <c r="F53" s="74">
        <v>45777</v>
      </c>
      <c r="G53" s="92">
        <v>47000</v>
      </c>
      <c r="H53" s="92">
        <v>1348.9</v>
      </c>
      <c r="I53" s="92">
        <v>1430.6</v>
      </c>
      <c r="J53" s="92">
        <v>1428.8</v>
      </c>
      <c r="K53" s="92">
        <v>25</v>
      </c>
      <c r="L53" s="92">
        <f t="shared" ref="L53:L54" si="8">+H53+I53+J53+K53</f>
        <v>4233.3</v>
      </c>
      <c r="M53" s="92">
        <f t="shared" ref="M53:M54" si="9">+G53-L53</f>
        <v>42766.7</v>
      </c>
    </row>
    <row r="54" spans="1:69" s="35" customFormat="1" x14ac:dyDescent="0.25">
      <c r="A54" s="14" t="s">
        <v>44</v>
      </c>
      <c r="B54" s="38" t="s">
        <v>45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45000</v>
      </c>
      <c r="H54" s="92">
        <v>1291.5</v>
      </c>
      <c r="I54" s="92">
        <v>1148.33</v>
      </c>
      <c r="J54" s="92">
        <v>1368</v>
      </c>
      <c r="K54" s="92">
        <v>25</v>
      </c>
      <c r="L54" s="92">
        <f t="shared" si="8"/>
        <v>3832.83</v>
      </c>
      <c r="M54" s="92">
        <f t="shared" si="9"/>
        <v>41167.17</v>
      </c>
    </row>
    <row r="55" spans="1:69" s="35" customFormat="1" x14ac:dyDescent="0.25">
      <c r="A55" s="14" t="s">
        <v>105</v>
      </c>
      <c r="B55" s="38" t="s">
        <v>106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 t="shared" ref="L55" si="10">+H55+I55+J55+K55</f>
        <v>7057.68</v>
      </c>
      <c r="M55" s="92">
        <f t="shared" ref="M55" si="11">+G55-L55</f>
        <v>52942.32</v>
      </c>
    </row>
    <row r="56" spans="1:69" s="10" customFormat="1" x14ac:dyDescent="0.25">
      <c r="A56" s="48"/>
      <c r="B56" s="36"/>
      <c r="D56" s="45"/>
      <c r="E56" s="2"/>
      <c r="F56" s="2"/>
      <c r="G56" s="55"/>
      <c r="H56" s="55"/>
      <c r="I56" s="55"/>
      <c r="J56" s="56"/>
      <c r="K56" s="57"/>
      <c r="L56" s="34"/>
      <c r="M56" s="34"/>
    </row>
    <row r="57" spans="1:69" x14ac:dyDescent="0.25">
      <c r="A57" s="3" t="s">
        <v>18</v>
      </c>
      <c r="B57" s="4">
        <v>5</v>
      </c>
      <c r="C57" s="3"/>
      <c r="D57" s="4"/>
      <c r="E57" s="33"/>
      <c r="F57" s="33"/>
      <c r="G57" s="33">
        <f>SUM(G51:G56)</f>
        <v>334500</v>
      </c>
      <c r="H57" s="33">
        <f t="shared" ref="H57:K57" si="12">SUM(H51:H56)</f>
        <v>9600.15</v>
      </c>
      <c r="I57" s="33">
        <f>SUM(I51:I56)</f>
        <v>27067.83</v>
      </c>
      <c r="J57" s="33">
        <f>SUM(J51:J56)</f>
        <v>10168.799999999999</v>
      </c>
      <c r="K57" s="33">
        <f t="shared" si="12"/>
        <v>125</v>
      </c>
      <c r="L57" s="33">
        <f>SUM(L51:L56)</f>
        <v>46961.780000000006</v>
      </c>
      <c r="M57" s="33">
        <f>SUM(M51:M56)</f>
        <v>287538.21999999997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10" customFormat="1" x14ac:dyDescent="0.25">
      <c r="A58" s="17"/>
      <c r="B58" s="85"/>
      <c r="C58" s="17"/>
      <c r="D58" s="85"/>
      <c r="E58" s="87"/>
      <c r="F58" s="87"/>
      <c r="G58" s="87"/>
      <c r="H58" s="87"/>
      <c r="I58" s="87"/>
      <c r="J58" s="87"/>
      <c r="K58" s="87"/>
      <c r="L58" s="87"/>
      <c r="M58" s="87"/>
    </row>
    <row r="59" spans="1:69" s="10" customFormat="1" ht="15.75" customHeight="1" x14ac:dyDescent="0.25">
      <c r="A59" s="53" t="s">
        <v>19</v>
      </c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69" s="35" customFormat="1" ht="15.75" customHeight="1" x14ac:dyDescent="0.25">
      <c r="A60" s="35" t="s">
        <v>20</v>
      </c>
      <c r="B60" s="46" t="s">
        <v>21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55000</v>
      </c>
      <c r="H60" s="92">
        <v>1578.5</v>
      </c>
      <c r="I60" s="92">
        <v>2559.6799999999998</v>
      </c>
      <c r="J60" s="92">
        <v>1672</v>
      </c>
      <c r="K60" s="92">
        <v>25</v>
      </c>
      <c r="L60" s="92">
        <f>+K60+J60+I60+H60</f>
        <v>5835.18</v>
      </c>
      <c r="M60" s="92">
        <f>+G60-L60</f>
        <v>49164.82</v>
      </c>
    </row>
    <row r="61" spans="1:69" s="10" customFormat="1" ht="15.75" customHeight="1" x14ac:dyDescent="0.25">
      <c r="A61" s="35" t="s">
        <v>69</v>
      </c>
      <c r="B61" s="46" t="s">
        <v>21</v>
      </c>
      <c r="C61" s="14" t="s">
        <v>16</v>
      </c>
      <c r="D61" s="93" t="s">
        <v>17</v>
      </c>
      <c r="E61" s="2"/>
      <c r="F61" s="2"/>
      <c r="G61" s="92">
        <v>60000</v>
      </c>
      <c r="H61" s="92">
        <v>1722</v>
      </c>
      <c r="I61" s="92">
        <v>3486.68</v>
      </c>
      <c r="J61" s="92">
        <v>1824</v>
      </c>
      <c r="K61" s="92">
        <v>25</v>
      </c>
      <c r="L61" s="92">
        <f>+K61+J61+I61+H61</f>
        <v>7057.68</v>
      </c>
      <c r="M61" s="92">
        <f>+G61-L61</f>
        <v>52942.32</v>
      </c>
    </row>
    <row r="62" spans="1:69" s="10" customFormat="1" ht="15.75" customHeight="1" x14ac:dyDescent="0.25">
      <c r="A62" s="35" t="s">
        <v>107</v>
      </c>
      <c r="B62" s="46" t="s">
        <v>21</v>
      </c>
      <c r="C62" s="14" t="s">
        <v>16</v>
      </c>
      <c r="D62" s="93" t="s">
        <v>17</v>
      </c>
      <c r="E62" s="2"/>
      <c r="F62" s="2"/>
      <c r="G62" s="92">
        <v>60000</v>
      </c>
      <c r="H62" s="92">
        <v>1722</v>
      </c>
      <c r="I62" s="92">
        <v>3486.68</v>
      </c>
      <c r="J62" s="92">
        <v>1824</v>
      </c>
      <c r="K62" s="92">
        <v>25</v>
      </c>
      <c r="L62" s="92">
        <f>+K62+J62+I62+H62</f>
        <v>7057.68</v>
      </c>
      <c r="M62" s="92">
        <f>+G62-L62</f>
        <v>52942.32</v>
      </c>
    </row>
    <row r="63" spans="1:69" s="10" customFormat="1" ht="15.75" customHeight="1" x14ac:dyDescent="0.25">
      <c r="A63" s="35" t="s">
        <v>114</v>
      </c>
      <c r="B63" s="46" t="s">
        <v>21</v>
      </c>
      <c r="C63" s="14" t="s">
        <v>16</v>
      </c>
      <c r="D63" s="93" t="s">
        <v>17</v>
      </c>
      <c r="E63" s="2"/>
      <c r="F63" s="2"/>
      <c r="G63" s="92">
        <v>60000</v>
      </c>
      <c r="H63" s="92">
        <v>1722</v>
      </c>
      <c r="I63" s="92">
        <v>3486.68</v>
      </c>
      <c r="J63" s="92">
        <v>1824</v>
      </c>
      <c r="K63" s="92">
        <v>25</v>
      </c>
      <c r="L63" s="92">
        <f>+K63+J63+I63+H63</f>
        <v>7057.68</v>
      </c>
      <c r="M63" s="92">
        <f>+G63-L63</f>
        <v>52942.32</v>
      </c>
    </row>
    <row r="64" spans="1:69" s="10" customFormat="1" ht="15.75" customHeight="1" x14ac:dyDescent="0.25">
      <c r="A64" s="35"/>
      <c r="B64" s="46"/>
      <c r="C64" s="14"/>
      <c r="D64" s="38"/>
      <c r="E64" s="2"/>
      <c r="F64" s="2"/>
      <c r="G64" s="37"/>
      <c r="H64" s="37"/>
      <c r="I64" s="37"/>
      <c r="J64" s="63"/>
      <c r="K64" s="37"/>
      <c r="L64" s="37"/>
      <c r="M64" s="22"/>
    </row>
    <row r="65" spans="1:13" ht="15.75" customHeight="1" x14ac:dyDescent="0.25">
      <c r="A65" s="3" t="s">
        <v>18</v>
      </c>
      <c r="B65" s="4">
        <v>4</v>
      </c>
      <c r="C65" s="3"/>
      <c r="D65" s="4"/>
      <c r="E65" s="5"/>
      <c r="F65" s="5"/>
      <c r="G65" s="6">
        <f t="shared" ref="G65:M65" si="13">SUM(G60:G63)</f>
        <v>235000</v>
      </c>
      <c r="H65" s="6">
        <f t="shared" si="13"/>
        <v>6744.5</v>
      </c>
      <c r="I65" s="6">
        <f>SUM(I60:I63)</f>
        <v>13019.72</v>
      </c>
      <c r="J65" s="6">
        <f t="shared" si="13"/>
        <v>7144</v>
      </c>
      <c r="K65" s="6">
        <f t="shared" si="13"/>
        <v>100</v>
      </c>
      <c r="L65" s="6">
        <f t="shared" si="13"/>
        <v>27008.22</v>
      </c>
      <c r="M65" s="6">
        <f t="shared" si="13"/>
        <v>207991.78</v>
      </c>
    </row>
    <row r="66" spans="1:13" s="10" customFormat="1" ht="15.75" customHeight="1" x14ac:dyDescent="0.25">
      <c r="A66" s="17"/>
      <c r="B66" s="85"/>
      <c r="C66" s="17"/>
      <c r="D66" s="85"/>
      <c r="E66" s="88"/>
      <c r="F66" s="88"/>
      <c r="G66" s="89"/>
      <c r="H66" s="89"/>
      <c r="I66" s="89"/>
      <c r="J66" s="89"/>
      <c r="K66" s="89"/>
      <c r="L66" s="89"/>
      <c r="M66" s="89"/>
    </row>
    <row r="67" spans="1:13" s="10" customFormat="1" ht="15.75" customHeight="1" x14ac:dyDescent="0.25">
      <c r="A67" s="53" t="s">
        <v>82</v>
      </c>
      <c r="B67" s="46"/>
      <c r="C67" s="36"/>
      <c r="D67" s="36"/>
      <c r="E67" s="2"/>
      <c r="F67" s="2"/>
      <c r="G67" s="37"/>
      <c r="H67" s="37"/>
      <c r="I67" s="37"/>
      <c r="J67" s="92"/>
      <c r="K67" s="92"/>
      <c r="L67" s="92"/>
      <c r="M67" s="92"/>
    </row>
    <row r="68" spans="1:13" s="35" customFormat="1" ht="15.75" customHeight="1" x14ac:dyDescent="0.25">
      <c r="A68" s="35" t="s">
        <v>83</v>
      </c>
      <c r="B68" s="46" t="s">
        <v>84</v>
      </c>
      <c r="C68" s="14" t="s">
        <v>16</v>
      </c>
      <c r="D68" s="93" t="s">
        <v>17</v>
      </c>
      <c r="E68" s="74">
        <v>45505</v>
      </c>
      <c r="F68" s="76">
        <v>45688</v>
      </c>
      <c r="G68" s="92">
        <v>100000</v>
      </c>
      <c r="H68" s="92">
        <v>2870</v>
      </c>
      <c r="I68" s="92">
        <v>12105.37</v>
      </c>
      <c r="J68" s="92">
        <v>3040</v>
      </c>
      <c r="K68" s="92">
        <v>25</v>
      </c>
      <c r="L68" s="92">
        <f>+H68+I68+J68+K68</f>
        <v>18040.370000000003</v>
      </c>
      <c r="M68" s="92">
        <f>+G68-L68</f>
        <v>81959.63</v>
      </c>
    </row>
    <row r="69" spans="1:13" s="10" customFormat="1" ht="15.75" customHeight="1" x14ac:dyDescent="0.25">
      <c r="A69" s="35"/>
      <c r="B69" s="46"/>
      <c r="C69" s="14"/>
      <c r="D69" s="38"/>
      <c r="E69" s="2"/>
      <c r="F69" s="2"/>
      <c r="G69" s="37"/>
      <c r="H69" s="37"/>
      <c r="I69" s="37"/>
      <c r="J69" s="63"/>
      <c r="K69" s="37"/>
      <c r="L69" s="37"/>
      <c r="M69" s="22"/>
    </row>
    <row r="70" spans="1:13" ht="15.75" customHeight="1" x14ac:dyDescent="0.25">
      <c r="A70" s="3" t="s">
        <v>18</v>
      </c>
      <c r="B70" s="4">
        <v>1</v>
      </c>
      <c r="C70" s="3"/>
      <c r="D70" s="4"/>
      <c r="E70" s="5"/>
      <c r="F70" s="5"/>
      <c r="G70" s="6">
        <f t="shared" ref="G70:M70" si="14">SUM(G68:G68)</f>
        <v>100000</v>
      </c>
      <c r="H70" s="6">
        <f>SUM(H68:H68)</f>
        <v>2870</v>
      </c>
      <c r="I70" s="6">
        <f t="shared" si="14"/>
        <v>12105.37</v>
      </c>
      <c r="J70" s="6">
        <f t="shared" si="14"/>
        <v>3040</v>
      </c>
      <c r="K70" s="6">
        <f t="shared" si="14"/>
        <v>25</v>
      </c>
      <c r="L70" s="6">
        <f t="shared" si="14"/>
        <v>18040.370000000003</v>
      </c>
      <c r="M70" s="6">
        <f t="shared" si="14"/>
        <v>81959.63</v>
      </c>
    </row>
    <row r="71" spans="1:13" s="10" customFormat="1" ht="15.75" customHeight="1" x14ac:dyDescent="0.25">
      <c r="A71" s="17"/>
      <c r="B71" s="85"/>
      <c r="C71" s="17"/>
      <c r="D71" s="85"/>
      <c r="E71" s="88"/>
      <c r="F71" s="88"/>
      <c r="G71" s="89"/>
      <c r="H71" s="89"/>
      <c r="I71" s="89"/>
      <c r="J71" s="89"/>
      <c r="K71" s="89"/>
      <c r="L71" s="89"/>
      <c r="M71" s="89"/>
    </row>
    <row r="72" spans="1:13" s="10" customFormat="1" ht="15.75" customHeight="1" x14ac:dyDescent="0.25">
      <c r="A72" s="53" t="s">
        <v>70</v>
      </c>
      <c r="B72" s="46"/>
      <c r="C72" s="36"/>
      <c r="D72" s="36"/>
      <c r="E72" s="2"/>
      <c r="F72" s="2"/>
      <c r="G72" s="37"/>
      <c r="H72" s="37"/>
      <c r="I72" s="37"/>
      <c r="J72" s="37"/>
      <c r="K72" s="37"/>
      <c r="L72" s="37"/>
      <c r="M72" s="22"/>
    </row>
    <row r="73" spans="1:13" s="35" customFormat="1" ht="15.75" customHeight="1" x14ac:dyDescent="0.25">
      <c r="A73" s="35" t="s">
        <v>71</v>
      </c>
      <c r="B73" s="46" t="s">
        <v>72</v>
      </c>
      <c r="C73" s="14" t="s">
        <v>16</v>
      </c>
      <c r="D73" s="93" t="s">
        <v>24</v>
      </c>
      <c r="E73" s="74">
        <v>45505</v>
      </c>
      <c r="F73" s="76">
        <v>45688</v>
      </c>
      <c r="G73" s="92">
        <v>50000</v>
      </c>
      <c r="H73" s="92">
        <v>1435</v>
      </c>
      <c r="I73" s="92">
        <v>1854</v>
      </c>
      <c r="J73" s="92">
        <v>1520</v>
      </c>
      <c r="K73" s="92">
        <v>25</v>
      </c>
      <c r="L73" s="92">
        <f>+K73+J73+I73+H73</f>
        <v>4834</v>
      </c>
      <c r="M73" s="92">
        <f>+G73-L73</f>
        <v>45166</v>
      </c>
    </row>
    <row r="74" spans="1:13" s="10" customFormat="1" ht="15.75" customHeight="1" x14ac:dyDescent="0.25">
      <c r="A74" s="35"/>
      <c r="B74" s="46"/>
      <c r="C74" s="14"/>
      <c r="D74" s="38"/>
      <c r="E74" s="2"/>
      <c r="F74" s="2"/>
      <c r="G74" s="37"/>
      <c r="H74" s="37"/>
      <c r="I74" s="37"/>
      <c r="J74" s="63"/>
      <c r="K74" s="37"/>
      <c r="L74" s="37"/>
      <c r="M74" s="22"/>
    </row>
    <row r="75" spans="1:13" ht="15.75" customHeight="1" x14ac:dyDescent="0.25">
      <c r="A75" s="3" t="s">
        <v>18</v>
      </c>
      <c r="B75" s="4">
        <v>1</v>
      </c>
      <c r="C75" s="3"/>
      <c r="D75" s="4"/>
      <c r="E75" s="5"/>
      <c r="F75" s="5"/>
      <c r="G75" s="6">
        <f t="shared" ref="G75:M75" si="15">SUM(G73:G73)</f>
        <v>50000</v>
      </c>
      <c r="H75" s="6">
        <f t="shared" si="15"/>
        <v>1435</v>
      </c>
      <c r="I75" s="6">
        <f t="shared" si="15"/>
        <v>1854</v>
      </c>
      <c r="J75" s="6">
        <f t="shared" si="15"/>
        <v>1520</v>
      </c>
      <c r="K75" s="6">
        <f t="shared" si="15"/>
        <v>25</v>
      </c>
      <c r="L75" s="6">
        <f t="shared" si="15"/>
        <v>4834</v>
      </c>
      <c r="M75" s="6">
        <f t="shared" si="15"/>
        <v>45166</v>
      </c>
    </row>
    <row r="76" spans="1:13" s="10" customFormat="1" ht="15.75" customHeight="1" x14ac:dyDescent="0.25">
      <c r="A76" s="17"/>
      <c r="B76" s="85"/>
      <c r="C76" s="17"/>
      <c r="D76" s="85"/>
      <c r="E76" s="88"/>
      <c r="F76" s="88"/>
      <c r="G76" s="89"/>
      <c r="H76" s="89"/>
      <c r="I76" s="89"/>
      <c r="J76" s="89"/>
      <c r="K76" s="89"/>
      <c r="L76" s="89"/>
      <c r="M76" s="89"/>
    </row>
    <row r="77" spans="1:13" s="10" customFormat="1" ht="15.75" customHeight="1" x14ac:dyDescent="0.25">
      <c r="A77" s="16" t="s">
        <v>46</v>
      </c>
      <c r="B77" s="45"/>
      <c r="D77" s="45"/>
      <c r="K77" s="96"/>
    </row>
    <row r="78" spans="1:13" s="35" customFormat="1" ht="15.75" customHeight="1" x14ac:dyDescent="0.25">
      <c r="A78" s="35" t="s">
        <v>33</v>
      </c>
      <c r="B78" s="46" t="s">
        <v>34</v>
      </c>
      <c r="C78" s="35" t="s">
        <v>16</v>
      </c>
      <c r="D78" s="93" t="s">
        <v>17</v>
      </c>
      <c r="E78" s="74">
        <v>45444</v>
      </c>
      <c r="F78" s="78">
        <v>45626</v>
      </c>
      <c r="G78" s="92">
        <v>125000</v>
      </c>
      <c r="H78" s="92">
        <v>3587.5</v>
      </c>
      <c r="I78" s="92">
        <v>17026.099999999999</v>
      </c>
      <c r="J78" s="92">
        <v>3800</v>
      </c>
      <c r="K78" s="92">
        <v>8872.56</v>
      </c>
      <c r="L78" s="92">
        <f>+H78+I78+J78+K78</f>
        <v>33286.159999999996</v>
      </c>
      <c r="M78" s="92">
        <f>+G78-L78</f>
        <v>91713.84</v>
      </c>
    </row>
    <row r="79" spans="1:13" s="35" customFormat="1" ht="15.75" customHeight="1" x14ac:dyDescent="0.25">
      <c r="B79" s="46"/>
      <c r="D79" s="93"/>
      <c r="E79" s="74"/>
      <c r="F79" s="74"/>
      <c r="G79" s="92"/>
      <c r="H79" s="92"/>
      <c r="I79" s="92"/>
      <c r="J79" s="92"/>
      <c r="K79" s="92"/>
      <c r="L79" s="92"/>
      <c r="M79" s="92"/>
    </row>
    <row r="80" spans="1:13" s="35" customFormat="1" ht="15.75" customHeight="1" x14ac:dyDescent="0.25">
      <c r="A80" s="3" t="s">
        <v>18</v>
      </c>
      <c r="B80" s="4">
        <v>1</v>
      </c>
      <c r="C80" s="3"/>
      <c r="D80" s="4"/>
      <c r="E80" s="5"/>
      <c r="F80" s="5"/>
      <c r="G80" s="6">
        <f>SUM(G78)</f>
        <v>125000</v>
      </c>
      <c r="H80" s="6">
        <f>SUM(H78)</f>
        <v>3587.5</v>
      </c>
      <c r="I80" s="6">
        <f>SUM(I78)</f>
        <v>17026.099999999999</v>
      </c>
      <c r="J80" s="6">
        <v>3800</v>
      </c>
      <c r="K80" s="6">
        <v>8872.56</v>
      </c>
      <c r="L80" s="6">
        <v>33286.160000000003</v>
      </c>
      <c r="M80" s="6">
        <v>91713.84</v>
      </c>
    </row>
    <row r="81" spans="1:13" s="35" customFormat="1" ht="15.75" customHeight="1" x14ac:dyDescent="0.25">
      <c r="A81" s="17"/>
      <c r="B81" s="85"/>
      <c r="C81" s="17"/>
      <c r="D81" s="85"/>
      <c r="E81" s="88"/>
      <c r="F81" s="88"/>
      <c r="G81" s="89"/>
      <c r="H81" s="89"/>
      <c r="I81" s="89"/>
      <c r="J81" s="89"/>
      <c r="K81" s="89"/>
      <c r="L81" s="89"/>
      <c r="M81" s="89"/>
    </row>
    <row r="82" spans="1:13" s="35" customFormat="1" ht="15.75" customHeight="1" x14ac:dyDescent="0.25">
      <c r="A82" s="16" t="s">
        <v>108</v>
      </c>
      <c r="B82" s="46"/>
      <c r="D82" s="93"/>
      <c r="E82" s="74"/>
      <c r="F82" s="74"/>
      <c r="G82" s="92"/>
      <c r="H82" s="92"/>
      <c r="I82" s="92"/>
      <c r="J82" s="92"/>
      <c r="K82" s="92"/>
      <c r="L82" s="92"/>
      <c r="M82" s="92"/>
    </row>
    <row r="83" spans="1:13" s="35" customFormat="1" ht="15.75" customHeight="1" x14ac:dyDescent="0.25">
      <c r="A83" s="35" t="s">
        <v>47</v>
      </c>
      <c r="B83" s="46" t="s">
        <v>109</v>
      </c>
      <c r="C83" s="35" t="s">
        <v>16</v>
      </c>
      <c r="D83" s="93" t="s">
        <v>17</v>
      </c>
      <c r="E83" s="74">
        <v>45597</v>
      </c>
      <c r="F83" s="74">
        <v>45777</v>
      </c>
      <c r="G83" s="92">
        <v>100000</v>
      </c>
      <c r="H83" s="92">
        <v>2870</v>
      </c>
      <c r="I83" s="92">
        <v>11625.42</v>
      </c>
      <c r="J83" s="92">
        <v>3040</v>
      </c>
      <c r="K83" s="92">
        <v>1944.78</v>
      </c>
      <c r="L83" s="92">
        <v>19480.2</v>
      </c>
      <c r="M83" s="92">
        <f>+G83-L83</f>
        <v>80519.8</v>
      </c>
    </row>
    <row r="84" spans="1:13" s="10" customFormat="1" ht="15.75" customHeight="1" x14ac:dyDescent="0.25">
      <c r="B84" s="45"/>
      <c r="D84" s="45"/>
      <c r="E84" s="2"/>
      <c r="F84" s="2"/>
      <c r="G84" s="21"/>
      <c r="H84" s="21"/>
      <c r="I84" s="21"/>
      <c r="J84" s="49"/>
      <c r="K84" s="21"/>
      <c r="L84" s="21"/>
      <c r="M84" s="21"/>
    </row>
    <row r="85" spans="1:13" ht="15.75" customHeight="1" x14ac:dyDescent="0.25">
      <c r="A85" s="3" t="s">
        <v>18</v>
      </c>
      <c r="B85" s="4">
        <v>1</v>
      </c>
      <c r="C85" s="3"/>
      <c r="D85" s="4"/>
      <c r="E85" s="5"/>
      <c r="F85" s="5"/>
      <c r="G85" s="6">
        <v>100000</v>
      </c>
      <c r="H85" s="6">
        <v>2870</v>
      </c>
      <c r="I85" s="6">
        <v>11625.42</v>
      </c>
      <c r="J85" s="6">
        <v>3040</v>
      </c>
      <c r="K85" s="6">
        <v>1944.78</v>
      </c>
      <c r="L85" s="6">
        <v>19480.2</v>
      </c>
      <c r="M85" s="6">
        <v>80519.8</v>
      </c>
    </row>
    <row r="86" spans="1:13" s="10" customFormat="1" ht="15.75" customHeight="1" x14ac:dyDescent="0.25">
      <c r="A86" s="17"/>
      <c r="B86" s="85"/>
      <c r="C86" s="17"/>
      <c r="D86" s="85"/>
      <c r="E86" s="88"/>
      <c r="F86" s="88"/>
      <c r="G86" s="89"/>
      <c r="H86" s="89"/>
      <c r="I86" s="89"/>
      <c r="J86" s="89"/>
      <c r="K86" s="89"/>
      <c r="L86" s="89"/>
      <c r="M86" s="89"/>
    </row>
    <row r="87" spans="1:13" s="10" customFormat="1" ht="15.75" customHeight="1" x14ac:dyDescent="0.25">
      <c r="A87" s="53" t="s">
        <v>32</v>
      </c>
      <c r="B87" s="52"/>
      <c r="C87" s="36"/>
      <c r="D87" s="36"/>
      <c r="E87" s="2"/>
      <c r="F87" s="2"/>
      <c r="G87" s="37"/>
      <c r="H87" s="37"/>
      <c r="I87" s="37"/>
      <c r="J87" s="37"/>
      <c r="K87" s="37"/>
      <c r="L87" s="37"/>
      <c r="M87" s="22"/>
    </row>
    <row r="88" spans="1:13" s="35" customFormat="1" ht="15" customHeight="1" x14ac:dyDescent="0.25">
      <c r="A88" s="35" t="s">
        <v>35</v>
      </c>
      <c r="B88" s="38" t="s">
        <v>36</v>
      </c>
      <c r="C88" s="14" t="s">
        <v>16</v>
      </c>
      <c r="D88" s="93" t="s">
        <v>17</v>
      </c>
      <c r="E88" s="74">
        <v>45444</v>
      </c>
      <c r="F88" s="79">
        <v>45626</v>
      </c>
      <c r="G88" s="92">
        <v>63250</v>
      </c>
      <c r="H88" s="92">
        <v>1815.28</v>
      </c>
      <c r="I88" s="92">
        <v>4098.26</v>
      </c>
      <c r="J88" s="92">
        <v>1922.8</v>
      </c>
      <c r="K88" s="92">
        <v>25</v>
      </c>
      <c r="L88" s="92">
        <f>+K88+J88+I88+H88</f>
        <v>7861.34</v>
      </c>
      <c r="M88" s="92">
        <f>+G88-L88</f>
        <v>55388.66</v>
      </c>
    </row>
    <row r="89" spans="1:13" s="10" customFormat="1" ht="15" customHeight="1" x14ac:dyDescent="0.25">
      <c r="A89" s="35" t="s">
        <v>53</v>
      </c>
      <c r="B89" s="36" t="s">
        <v>54</v>
      </c>
      <c r="C89" s="14" t="s">
        <v>16</v>
      </c>
      <c r="D89" s="93" t="s">
        <v>17</v>
      </c>
      <c r="E89" s="2">
        <v>45566</v>
      </c>
      <c r="F89" s="2">
        <v>45747</v>
      </c>
      <c r="G89" s="92">
        <v>45000</v>
      </c>
      <c r="H89" s="92">
        <v>1291.5</v>
      </c>
      <c r="I89" s="92">
        <v>1148.33</v>
      </c>
      <c r="J89" s="92">
        <v>1368</v>
      </c>
      <c r="K89" s="92">
        <v>25</v>
      </c>
      <c r="L89" s="92">
        <f>+H89+I89+J89+K89</f>
        <v>3832.83</v>
      </c>
      <c r="M89" s="92">
        <f>+G89-L89</f>
        <v>41167.17</v>
      </c>
    </row>
    <row r="90" spans="1:13" s="10" customFormat="1" ht="15" customHeight="1" x14ac:dyDescent="0.25">
      <c r="A90" s="35" t="s">
        <v>73</v>
      </c>
      <c r="B90" s="38" t="s">
        <v>36</v>
      </c>
      <c r="C90" s="14" t="s">
        <v>16</v>
      </c>
      <c r="D90" s="93" t="s">
        <v>17</v>
      </c>
      <c r="E90" s="2"/>
      <c r="F90" s="2"/>
      <c r="G90" s="92">
        <v>55000</v>
      </c>
      <c r="H90" s="92">
        <v>1578.5</v>
      </c>
      <c r="I90" s="92">
        <v>2559.6799999999998</v>
      </c>
      <c r="J90" s="92">
        <v>1672</v>
      </c>
      <c r="K90" s="92">
        <v>25</v>
      </c>
      <c r="L90" s="92">
        <v>5835.18</v>
      </c>
      <c r="M90" s="92">
        <v>49164.82</v>
      </c>
    </row>
    <row r="91" spans="1:13" s="10" customFormat="1" ht="15" customHeight="1" x14ac:dyDescent="0.25">
      <c r="A91" s="35" t="s">
        <v>96</v>
      </c>
      <c r="B91" s="38" t="s">
        <v>36</v>
      </c>
      <c r="C91" s="14" t="s">
        <v>16</v>
      </c>
      <c r="D91" s="93" t="s">
        <v>17</v>
      </c>
      <c r="E91" s="2"/>
      <c r="F91" s="2"/>
      <c r="G91" s="92">
        <v>60000</v>
      </c>
      <c r="H91" s="92">
        <v>1722</v>
      </c>
      <c r="I91" s="92">
        <v>3486.68</v>
      </c>
      <c r="J91" s="92">
        <v>1824</v>
      </c>
      <c r="K91" s="92">
        <v>25</v>
      </c>
      <c r="L91" s="92">
        <v>7057.68</v>
      </c>
      <c r="M91" s="92">
        <v>52942.32</v>
      </c>
    </row>
    <row r="92" spans="1:13" s="10" customFormat="1" ht="15" customHeight="1" x14ac:dyDescent="0.25">
      <c r="A92" s="35" t="s">
        <v>110</v>
      </c>
      <c r="B92" s="38" t="s">
        <v>36</v>
      </c>
      <c r="C92" s="14" t="s">
        <v>16</v>
      </c>
      <c r="D92" s="93" t="s">
        <v>17</v>
      </c>
      <c r="E92" s="2"/>
      <c r="F92" s="2"/>
      <c r="G92" s="92">
        <v>60000</v>
      </c>
      <c r="H92" s="92">
        <v>1722</v>
      </c>
      <c r="I92" s="92">
        <v>3486.68</v>
      </c>
      <c r="J92" s="92">
        <v>1824</v>
      </c>
      <c r="K92" s="92">
        <v>25</v>
      </c>
      <c r="L92" s="92">
        <v>7057.68</v>
      </c>
      <c r="M92" s="92">
        <v>52942.32</v>
      </c>
    </row>
    <row r="93" spans="1:13" s="10" customFormat="1" ht="15" customHeight="1" x14ac:dyDescent="0.25">
      <c r="A93" s="35" t="s">
        <v>111</v>
      </c>
      <c r="B93" s="38" t="s">
        <v>36</v>
      </c>
      <c r="C93" s="14" t="s">
        <v>16</v>
      </c>
      <c r="D93" s="93" t="s">
        <v>17</v>
      </c>
      <c r="E93" s="2"/>
      <c r="F93" s="2"/>
      <c r="G93" s="92">
        <v>60000</v>
      </c>
      <c r="H93" s="92">
        <v>1722</v>
      </c>
      <c r="I93" s="92">
        <v>3102.72</v>
      </c>
      <c r="J93" s="92">
        <v>1824</v>
      </c>
      <c r="K93" s="92">
        <v>1944.78</v>
      </c>
      <c r="L93" s="92">
        <v>8593.5</v>
      </c>
      <c r="M93" s="92">
        <v>51406.5</v>
      </c>
    </row>
    <row r="94" spans="1:13" s="10" customFormat="1" ht="15" customHeight="1" x14ac:dyDescent="0.25">
      <c r="A94" s="35" t="s">
        <v>112</v>
      </c>
      <c r="B94" s="38" t="s">
        <v>36</v>
      </c>
      <c r="C94" s="14" t="s">
        <v>16</v>
      </c>
      <c r="D94" s="93" t="s">
        <v>17</v>
      </c>
      <c r="E94" s="2"/>
      <c r="F94" s="2"/>
      <c r="G94" s="92">
        <v>60000</v>
      </c>
      <c r="H94" s="92">
        <v>1722</v>
      </c>
      <c r="I94" s="92">
        <v>3486.68</v>
      </c>
      <c r="J94" s="92">
        <v>1824</v>
      </c>
      <c r="K94" s="92">
        <v>25</v>
      </c>
      <c r="L94" s="92">
        <v>7057.68</v>
      </c>
      <c r="M94" s="92">
        <v>52942.32</v>
      </c>
    </row>
    <row r="95" spans="1:13" s="10" customFormat="1" ht="15" customHeight="1" x14ac:dyDescent="0.25">
      <c r="A95" s="35" t="s">
        <v>121</v>
      </c>
      <c r="B95" s="38" t="s">
        <v>36</v>
      </c>
      <c r="C95" s="14" t="s">
        <v>16</v>
      </c>
      <c r="D95" s="93" t="s">
        <v>17</v>
      </c>
      <c r="E95" s="2"/>
      <c r="F95" s="2"/>
      <c r="G95" s="92">
        <v>55000</v>
      </c>
      <c r="H95" s="92">
        <v>1578.5</v>
      </c>
      <c r="I95" s="92">
        <v>2559.6799999999998</v>
      </c>
      <c r="J95" s="92">
        <v>1672</v>
      </c>
      <c r="K95" s="92">
        <v>25</v>
      </c>
      <c r="L95" s="92">
        <v>5835.18</v>
      </c>
      <c r="M95" s="92">
        <v>49164.82</v>
      </c>
    </row>
    <row r="96" spans="1:13" s="10" customFormat="1" ht="15" customHeight="1" x14ac:dyDescent="0.25">
      <c r="A96" s="35"/>
      <c r="B96" s="36"/>
      <c r="C96" s="14"/>
      <c r="D96" s="38"/>
      <c r="E96" s="2"/>
      <c r="F96" s="2"/>
      <c r="G96" s="54"/>
      <c r="H96" s="54"/>
      <c r="I96" s="54"/>
      <c r="J96" s="54"/>
      <c r="K96" s="54"/>
      <c r="L96" s="54"/>
      <c r="M96" s="54"/>
    </row>
    <row r="97" spans="1:69" ht="15.75" customHeight="1" x14ac:dyDescent="0.25">
      <c r="A97" s="3" t="s">
        <v>18</v>
      </c>
      <c r="B97" s="4">
        <v>8</v>
      </c>
      <c r="C97" s="3"/>
      <c r="D97" s="4"/>
      <c r="E97" s="5"/>
      <c r="F97" s="5"/>
      <c r="G97" s="6">
        <f t="shared" ref="G97:J97" si="16">SUM(G88:G96)</f>
        <v>458250</v>
      </c>
      <c r="H97" s="6">
        <f t="shared" si="16"/>
        <v>13151.779999999999</v>
      </c>
      <c r="I97" s="6">
        <f>SUM(I88:I96)</f>
        <v>23928.710000000003</v>
      </c>
      <c r="J97" s="6">
        <f t="shared" si="16"/>
        <v>13930.8</v>
      </c>
      <c r="K97" s="6">
        <f>SUM(K88:K96)</f>
        <v>2119.7799999999997</v>
      </c>
      <c r="L97" s="6">
        <f>SUM(L88:L96)</f>
        <v>53131.07</v>
      </c>
      <c r="M97" s="6">
        <f>SUM(M88:M96)</f>
        <v>405118.93000000005</v>
      </c>
    </row>
    <row r="98" spans="1:69" s="10" customFormat="1" ht="15.75" customHeight="1" x14ac:dyDescent="0.25">
      <c r="A98" s="17"/>
      <c r="B98" s="85"/>
      <c r="C98" s="17"/>
      <c r="D98" s="85"/>
      <c r="E98" s="88"/>
      <c r="F98" s="88"/>
      <c r="G98" s="89"/>
      <c r="H98" s="89"/>
      <c r="I98" s="89"/>
      <c r="J98" s="89"/>
      <c r="K98" s="89"/>
      <c r="L98" s="89"/>
      <c r="M98" s="89"/>
    </row>
    <row r="99" spans="1:69" s="10" customFormat="1" x14ac:dyDescent="0.25">
      <c r="A99" s="58" t="s">
        <v>1</v>
      </c>
      <c r="B99" s="64"/>
      <c r="C99" s="65"/>
      <c r="D99" s="64"/>
      <c r="E99" s="66"/>
      <c r="F99" s="66"/>
      <c r="G99" s="66"/>
      <c r="H99" s="66"/>
      <c r="I99" s="66"/>
      <c r="J99" s="66"/>
      <c r="K99" s="66"/>
    </row>
    <row r="100" spans="1:69" s="35" customFormat="1" x14ac:dyDescent="0.25">
      <c r="A100" s="14" t="s">
        <v>74</v>
      </c>
      <c r="B100" s="38" t="s">
        <v>120</v>
      </c>
      <c r="C100" s="14" t="s">
        <v>16</v>
      </c>
      <c r="D100" s="93" t="s">
        <v>17</v>
      </c>
      <c r="E100" s="74">
        <v>45597</v>
      </c>
      <c r="F100" s="74">
        <v>45777</v>
      </c>
      <c r="G100" s="92">
        <v>100000</v>
      </c>
      <c r="H100" s="92">
        <v>2870</v>
      </c>
      <c r="I100" s="92">
        <v>11625.42</v>
      </c>
      <c r="J100" s="92">
        <v>3040</v>
      </c>
      <c r="K100" s="92">
        <v>1944.78</v>
      </c>
      <c r="L100" s="92">
        <f>+H100+I100+J100+K100</f>
        <v>19480.199999999997</v>
      </c>
      <c r="M100" s="92">
        <f>+G100-L100</f>
        <v>80519.8</v>
      </c>
    </row>
    <row r="101" spans="1:69" s="10" customFormat="1" x14ac:dyDescent="0.25">
      <c r="A101" s="48"/>
      <c r="B101" s="36"/>
      <c r="C101" s="48"/>
      <c r="D101" s="36"/>
      <c r="E101" s="2"/>
      <c r="F101" s="2"/>
      <c r="G101" s="67"/>
      <c r="H101" s="67"/>
      <c r="I101" s="67"/>
      <c r="J101" s="55"/>
      <c r="K101" s="57"/>
      <c r="L101" s="34"/>
      <c r="M101" s="34"/>
    </row>
    <row r="102" spans="1:69" x14ac:dyDescent="0.25">
      <c r="A102" s="3" t="s">
        <v>18</v>
      </c>
      <c r="B102" s="4">
        <v>1</v>
      </c>
      <c r="C102" s="3"/>
      <c r="D102" s="4"/>
      <c r="E102" s="33"/>
      <c r="F102" s="33"/>
      <c r="G102" s="33">
        <f>SUM(G100:G100)</f>
        <v>100000</v>
      </c>
      <c r="H102" s="33">
        <f t="shared" ref="H102:M102" si="17">SUM(H100:H100)</f>
        <v>2870</v>
      </c>
      <c r="I102" s="33">
        <f>SUM(I100:I100)</f>
        <v>11625.42</v>
      </c>
      <c r="J102" s="33">
        <f t="shared" si="17"/>
        <v>3040</v>
      </c>
      <c r="K102" s="33">
        <f t="shared" si="17"/>
        <v>1944.78</v>
      </c>
      <c r="L102" s="33">
        <f t="shared" si="17"/>
        <v>19480.199999999997</v>
      </c>
      <c r="M102" s="33">
        <f t="shared" si="17"/>
        <v>80519.8</v>
      </c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</row>
    <row r="103" spans="1:69" s="10" customFormat="1" x14ac:dyDescent="0.25">
      <c r="A103" s="17"/>
      <c r="B103" s="85"/>
      <c r="C103" s="17"/>
      <c r="D103" s="85"/>
      <c r="E103" s="87"/>
      <c r="F103" s="87"/>
      <c r="G103" s="87"/>
      <c r="H103" s="87"/>
      <c r="I103" s="87"/>
      <c r="J103" s="87"/>
      <c r="K103" s="87"/>
      <c r="L103" s="87"/>
      <c r="M103" s="87"/>
    </row>
    <row r="104" spans="1:69" s="10" customFormat="1" ht="18.75" customHeight="1" x14ac:dyDescent="0.25">
      <c r="A104" s="16" t="s">
        <v>75</v>
      </c>
      <c r="B104" s="58"/>
      <c r="C104" s="16"/>
      <c r="D104" s="58"/>
      <c r="E104" s="59"/>
      <c r="F104" s="59"/>
      <c r="G104" s="60"/>
      <c r="H104" s="60"/>
      <c r="I104" s="60"/>
      <c r="J104" s="60"/>
      <c r="K104" s="60"/>
      <c r="L104" s="60"/>
      <c r="M104" s="61"/>
    </row>
    <row r="105" spans="1:69" s="35" customFormat="1" ht="18" customHeight="1" x14ac:dyDescent="0.25">
      <c r="A105" s="14" t="s">
        <v>76</v>
      </c>
      <c r="B105" s="38" t="s">
        <v>23</v>
      </c>
      <c r="C105" s="14" t="s">
        <v>16</v>
      </c>
      <c r="D105" s="93" t="s">
        <v>17</v>
      </c>
      <c r="E105" s="74">
        <v>45597</v>
      </c>
      <c r="F105" s="74">
        <v>45777</v>
      </c>
      <c r="G105" s="92">
        <v>100000</v>
      </c>
      <c r="H105" s="92">
        <v>2870</v>
      </c>
      <c r="I105" s="92">
        <v>12105.37</v>
      </c>
      <c r="J105" s="92">
        <v>3040</v>
      </c>
      <c r="K105" s="92">
        <v>25</v>
      </c>
      <c r="L105" s="92">
        <f>+H105+I105+J105+K105</f>
        <v>18040.370000000003</v>
      </c>
      <c r="M105" s="92">
        <f>+G105-L105</f>
        <v>81959.63</v>
      </c>
    </row>
    <row r="106" spans="1:69" s="10" customFormat="1" ht="18" customHeight="1" x14ac:dyDescent="0.25">
      <c r="A106" s="48"/>
      <c r="B106" s="36"/>
      <c r="C106" s="48"/>
      <c r="D106" s="36"/>
      <c r="E106" s="2"/>
      <c r="F106" s="2"/>
      <c r="G106" s="68"/>
      <c r="H106" s="68"/>
      <c r="I106" s="68"/>
      <c r="J106" s="68"/>
      <c r="K106" s="68"/>
      <c r="L106" s="68"/>
      <c r="M106" s="69"/>
    </row>
    <row r="107" spans="1:69" ht="15.75" customHeight="1" x14ac:dyDescent="0.25">
      <c r="A107" s="3" t="s">
        <v>18</v>
      </c>
      <c r="B107" s="4">
        <v>1</v>
      </c>
      <c r="C107" s="3"/>
      <c r="D107" s="4"/>
      <c r="E107" s="5"/>
      <c r="F107" s="5"/>
      <c r="G107" s="6">
        <f>SUM(G104:G105)</f>
        <v>100000</v>
      </c>
      <c r="H107" s="6">
        <f t="shared" ref="H107:M107" si="18">SUM(H104:H105)</f>
        <v>2870</v>
      </c>
      <c r="I107" s="6">
        <f t="shared" si="18"/>
        <v>12105.37</v>
      </c>
      <c r="J107" s="6">
        <f t="shared" si="18"/>
        <v>3040</v>
      </c>
      <c r="K107" s="6">
        <f t="shared" si="18"/>
        <v>25</v>
      </c>
      <c r="L107" s="6">
        <f t="shared" si="18"/>
        <v>18040.370000000003</v>
      </c>
      <c r="M107" s="7">
        <f t="shared" si="18"/>
        <v>81959.63</v>
      </c>
    </row>
    <row r="108" spans="1:69" s="10" customFormat="1" x14ac:dyDescent="0.25">
      <c r="A108" s="17"/>
      <c r="B108" s="85"/>
      <c r="C108" s="17"/>
      <c r="D108" s="85"/>
      <c r="E108" s="87"/>
      <c r="F108" s="87"/>
      <c r="G108" s="87"/>
      <c r="H108" s="87"/>
      <c r="I108" s="87"/>
      <c r="J108" s="87"/>
      <c r="K108" s="87"/>
      <c r="L108" s="87"/>
      <c r="M108" s="87"/>
    </row>
    <row r="109" spans="1:69" s="10" customFormat="1" ht="18.75" customHeight="1" x14ac:dyDescent="0.25">
      <c r="A109" s="16" t="s">
        <v>77</v>
      </c>
      <c r="B109" s="58"/>
      <c r="C109" s="16"/>
      <c r="D109" s="58"/>
      <c r="E109" s="59"/>
      <c r="F109" s="59"/>
      <c r="G109" s="60"/>
      <c r="H109" s="60"/>
      <c r="I109" s="60"/>
      <c r="J109" s="60"/>
      <c r="K109" s="60"/>
      <c r="L109" s="60"/>
      <c r="M109" s="61"/>
    </row>
    <row r="110" spans="1:69" s="35" customFormat="1" ht="18" customHeight="1" x14ac:dyDescent="0.25">
      <c r="A110" s="14" t="s">
        <v>22</v>
      </c>
      <c r="B110" s="38" t="s">
        <v>86</v>
      </c>
      <c r="C110" s="14" t="s">
        <v>16</v>
      </c>
      <c r="D110" s="93" t="s">
        <v>24</v>
      </c>
      <c r="E110" s="74">
        <v>45597</v>
      </c>
      <c r="F110" s="74">
        <v>45777</v>
      </c>
      <c r="G110" s="92">
        <v>125000</v>
      </c>
      <c r="H110" s="92">
        <v>3587.5</v>
      </c>
      <c r="I110" s="92">
        <v>17506.05</v>
      </c>
      <c r="J110" s="92">
        <v>3800</v>
      </c>
      <c r="K110" s="92">
        <v>3196.78</v>
      </c>
      <c r="L110" s="92">
        <f>+K110+J110+I110+H110</f>
        <v>28090.33</v>
      </c>
      <c r="M110" s="92">
        <f>+G110-L110</f>
        <v>96909.67</v>
      </c>
    </row>
    <row r="111" spans="1:69" s="10" customFormat="1" ht="18" customHeight="1" x14ac:dyDescent="0.25">
      <c r="A111" s="48"/>
      <c r="B111" s="36"/>
      <c r="C111" s="48"/>
      <c r="D111" s="36"/>
      <c r="E111" s="2"/>
      <c r="F111" s="2"/>
      <c r="G111" s="68"/>
      <c r="H111" s="68"/>
      <c r="I111" s="68"/>
      <c r="J111" s="68"/>
      <c r="K111" s="68"/>
      <c r="L111" s="68"/>
      <c r="M111" s="69"/>
    </row>
    <row r="112" spans="1:69" ht="15.75" customHeight="1" x14ac:dyDescent="0.25">
      <c r="A112" s="3" t="s">
        <v>18</v>
      </c>
      <c r="B112" s="4">
        <v>1</v>
      </c>
      <c r="C112" s="3"/>
      <c r="D112" s="4"/>
      <c r="E112" s="5"/>
      <c r="F112" s="5"/>
      <c r="G112" s="6">
        <f>SUM(G109:G110)</f>
        <v>125000</v>
      </c>
      <c r="H112" s="6">
        <f t="shared" ref="H112:M112" si="19">SUM(H109:H110)</f>
        <v>3587.5</v>
      </c>
      <c r="I112" s="6">
        <f t="shared" si="19"/>
        <v>17506.05</v>
      </c>
      <c r="J112" s="6">
        <f t="shared" si="19"/>
        <v>3800</v>
      </c>
      <c r="K112" s="6">
        <f t="shared" si="19"/>
        <v>3196.78</v>
      </c>
      <c r="L112" s="6">
        <f t="shared" si="19"/>
        <v>28090.33</v>
      </c>
      <c r="M112" s="7">
        <f t="shared" si="19"/>
        <v>96909.67</v>
      </c>
    </row>
    <row r="113" spans="1:13" s="10" customFormat="1" x14ac:dyDescent="0.25">
      <c r="A113" s="17"/>
      <c r="B113" s="85"/>
      <c r="C113" s="17"/>
      <c r="D113" s="85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s="10" customFormat="1" x14ac:dyDescent="0.25">
      <c r="A114" s="16" t="s">
        <v>116</v>
      </c>
      <c r="B114" s="58"/>
      <c r="C114" s="17"/>
      <c r="D114" s="85"/>
      <c r="E114" s="87"/>
      <c r="F114" s="87"/>
      <c r="G114" s="87"/>
      <c r="H114" s="87"/>
      <c r="I114" s="87"/>
      <c r="J114" s="87"/>
      <c r="K114" s="87"/>
      <c r="L114" s="87"/>
      <c r="M114" s="87"/>
    </row>
    <row r="115" spans="1:13" s="10" customFormat="1" x14ac:dyDescent="0.25">
      <c r="A115" s="14" t="s">
        <v>117</v>
      </c>
      <c r="B115" s="38" t="s">
        <v>118</v>
      </c>
      <c r="C115" s="14" t="s">
        <v>16</v>
      </c>
      <c r="D115" s="93" t="s">
        <v>17</v>
      </c>
      <c r="E115" s="74">
        <v>45597</v>
      </c>
      <c r="F115" s="74">
        <v>45777</v>
      </c>
      <c r="G115" s="92">
        <v>55000</v>
      </c>
      <c r="H115" s="92">
        <v>1578.5</v>
      </c>
      <c r="I115" s="92">
        <v>2559.6799999999998</v>
      </c>
      <c r="J115" s="92">
        <v>1672</v>
      </c>
      <c r="K115" s="92">
        <v>25</v>
      </c>
      <c r="L115" s="92">
        <f>+K115+J115+I115+H115</f>
        <v>5835.18</v>
      </c>
      <c r="M115" s="92">
        <f>+G115-L115</f>
        <v>49164.82</v>
      </c>
    </row>
    <row r="116" spans="1:13" s="10" customFormat="1" x14ac:dyDescent="0.25">
      <c r="A116" s="48"/>
      <c r="B116" s="36"/>
      <c r="C116" s="48"/>
      <c r="D116" s="36"/>
      <c r="E116" s="2"/>
      <c r="F116" s="2"/>
      <c r="G116" s="68"/>
      <c r="H116" s="68"/>
      <c r="I116" s="68"/>
      <c r="J116" s="68"/>
      <c r="K116" s="68"/>
      <c r="L116" s="68"/>
      <c r="M116" s="69"/>
    </row>
    <row r="117" spans="1:13" s="10" customFormat="1" x14ac:dyDescent="0.25">
      <c r="A117" s="3" t="s">
        <v>18</v>
      </c>
      <c r="B117" s="4">
        <v>1</v>
      </c>
      <c r="C117" s="3"/>
      <c r="D117" s="4"/>
      <c r="E117" s="5"/>
      <c r="F117" s="5"/>
      <c r="G117" s="6">
        <f>SUM(G114:G115)</f>
        <v>55000</v>
      </c>
      <c r="H117" s="6">
        <f t="shared" ref="H117:M117" si="20">SUM(H114:H115)</f>
        <v>1578.5</v>
      </c>
      <c r="I117" s="6">
        <f t="shared" si="20"/>
        <v>2559.6799999999998</v>
      </c>
      <c r="J117" s="6">
        <f t="shared" si="20"/>
        <v>1672</v>
      </c>
      <c r="K117" s="6">
        <f t="shared" si="20"/>
        <v>25</v>
      </c>
      <c r="L117" s="6">
        <f t="shared" si="20"/>
        <v>5835.18</v>
      </c>
      <c r="M117" s="7">
        <f t="shared" si="20"/>
        <v>49164.82</v>
      </c>
    </row>
    <row r="118" spans="1:13" s="10" customFormat="1" x14ac:dyDescent="0.25">
      <c r="A118" s="17"/>
      <c r="B118" s="85"/>
      <c r="C118" s="17"/>
      <c r="D118" s="85"/>
      <c r="E118" s="87"/>
      <c r="F118" s="87"/>
      <c r="G118" s="87"/>
      <c r="H118" s="87"/>
      <c r="I118" s="87"/>
      <c r="J118" s="87"/>
      <c r="K118" s="87"/>
      <c r="L118" s="87"/>
      <c r="M118" s="87"/>
    </row>
    <row r="119" spans="1:13" s="10" customFormat="1" ht="18.75" customHeight="1" x14ac:dyDescent="0.25">
      <c r="A119" s="16" t="s">
        <v>88</v>
      </c>
      <c r="B119" s="58"/>
      <c r="C119" s="16"/>
      <c r="D119" s="58"/>
      <c r="E119" s="59"/>
      <c r="F119" s="59"/>
      <c r="G119" s="60"/>
      <c r="H119" s="60"/>
      <c r="I119" s="60"/>
      <c r="J119" s="60"/>
      <c r="K119" s="60"/>
      <c r="L119" s="60"/>
      <c r="M119" s="61"/>
    </row>
    <row r="120" spans="1:13" s="35" customFormat="1" ht="18" customHeight="1" x14ac:dyDescent="0.25">
      <c r="A120" s="14" t="s">
        <v>89</v>
      </c>
      <c r="B120" s="38" t="s">
        <v>90</v>
      </c>
      <c r="C120" s="14" t="s">
        <v>16</v>
      </c>
      <c r="D120" s="93" t="s">
        <v>24</v>
      </c>
      <c r="E120" s="74">
        <v>45597</v>
      </c>
      <c r="F120" s="74">
        <v>45777</v>
      </c>
      <c r="G120" s="92">
        <v>34500</v>
      </c>
      <c r="H120" s="92">
        <v>990.15</v>
      </c>
      <c r="I120" s="92">
        <v>0</v>
      </c>
      <c r="J120" s="92">
        <v>1048.8</v>
      </c>
      <c r="K120" s="92">
        <v>25</v>
      </c>
      <c r="L120" s="92">
        <f>+H120+I120+J120+K120</f>
        <v>2063.9499999999998</v>
      </c>
      <c r="M120" s="92">
        <f>+G120-L120</f>
        <v>32436.05</v>
      </c>
    </row>
    <row r="121" spans="1:13" s="35" customFormat="1" ht="18" customHeight="1" x14ac:dyDescent="0.25">
      <c r="A121" s="14" t="s">
        <v>113</v>
      </c>
      <c r="B121" s="38" t="s">
        <v>90</v>
      </c>
      <c r="C121" s="14" t="s">
        <v>16</v>
      </c>
      <c r="D121" s="93" t="s">
        <v>24</v>
      </c>
      <c r="E121" s="74">
        <v>45597</v>
      </c>
      <c r="F121" s="74">
        <v>45777</v>
      </c>
      <c r="G121" s="92">
        <v>60000</v>
      </c>
      <c r="H121" s="92">
        <v>1722</v>
      </c>
      <c r="I121" s="92">
        <v>3486.68</v>
      </c>
      <c r="J121" s="92">
        <v>1824</v>
      </c>
      <c r="K121" s="92">
        <v>25</v>
      </c>
      <c r="L121" s="92">
        <f>+H121+I121+J121+K121</f>
        <v>7057.68</v>
      </c>
      <c r="M121" s="92">
        <f>+G121-L121</f>
        <v>52942.32</v>
      </c>
    </row>
    <row r="122" spans="1:13" s="35" customFormat="1" ht="18" customHeight="1" x14ac:dyDescent="0.25">
      <c r="A122" s="48" t="s">
        <v>115</v>
      </c>
      <c r="B122" s="38" t="s">
        <v>90</v>
      </c>
      <c r="C122" s="14" t="s">
        <v>16</v>
      </c>
      <c r="D122" s="93" t="s">
        <v>17</v>
      </c>
      <c r="E122" s="74"/>
      <c r="F122" s="74"/>
      <c r="G122" s="92">
        <v>60000</v>
      </c>
      <c r="H122" s="92">
        <v>1722</v>
      </c>
      <c r="I122" s="92">
        <v>3486.68</v>
      </c>
      <c r="J122" s="92">
        <v>1824</v>
      </c>
      <c r="K122" s="92">
        <v>25</v>
      </c>
      <c r="L122" s="92">
        <f>+H122+I122+J122+K122</f>
        <v>7057.68</v>
      </c>
      <c r="M122" s="92">
        <f>+G122-L122</f>
        <v>52942.32</v>
      </c>
    </row>
    <row r="123" spans="1:13" s="10" customFormat="1" ht="18" customHeight="1" x14ac:dyDescent="0.25">
      <c r="B123" s="36"/>
      <c r="C123" s="48"/>
      <c r="D123" s="36"/>
      <c r="E123" s="2"/>
      <c r="F123" s="2"/>
      <c r="G123" s="68"/>
      <c r="H123" s="68"/>
      <c r="I123" s="68"/>
      <c r="J123" s="68"/>
      <c r="K123" s="68"/>
      <c r="L123" s="68"/>
      <c r="M123" s="69"/>
    </row>
    <row r="124" spans="1:13" ht="15.75" customHeight="1" x14ac:dyDescent="0.25">
      <c r="A124" s="3" t="s">
        <v>18</v>
      </c>
      <c r="B124" s="4">
        <v>3</v>
      </c>
      <c r="C124" s="3"/>
      <c r="D124" s="4"/>
      <c r="E124" s="5"/>
      <c r="F124" s="5"/>
      <c r="G124" s="6">
        <f>SUM(G119:G122)</f>
        <v>154500</v>
      </c>
      <c r="H124" s="6">
        <f>SUM(H119:H122)</f>
        <v>4434.1499999999996</v>
      </c>
      <c r="I124" s="6">
        <f>SUM(I119:I122)</f>
        <v>6973.36</v>
      </c>
      <c r="J124" s="6">
        <f>SUM(J119:J122)</f>
        <v>4696.8</v>
      </c>
      <c r="K124" s="6">
        <f>SUM(K119:K123)</f>
        <v>75</v>
      </c>
      <c r="L124" s="6">
        <f>SUM(L119:L123)</f>
        <v>16179.310000000001</v>
      </c>
      <c r="M124" s="7">
        <f>SUM(M119:M122)</f>
        <v>138320.69</v>
      </c>
    </row>
    <row r="125" spans="1:13" s="10" customFormat="1" x14ac:dyDescent="0.25">
      <c r="A125" s="17"/>
      <c r="B125" s="85"/>
      <c r="C125" s="17"/>
      <c r="D125" s="85"/>
      <c r="E125" s="87"/>
      <c r="F125" s="87"/>
      <c r="G125" s="87"/>
      <c r="H125" s="87"/>
      <c r="I125" s="87"/>
      <c r="J125" s="87"/>
      <c r="K125" s="87"/>
      <c r="L125" s="87"/>
      <c r="M125" s="87"/>
    </row>
    <row r="126" spans="1:13" s="10" customFormat="1" ht="18.75" customHeight="1" x14ac:dyDescent="0.25">
      <c r="A126" s="16" t="s">
        <v>119</v>
      </c>
      <c r="B126" s="58"/>
      <c r="C126" s="16"/>
      <c r="D126" s="58"/>
      <c r="E126" s="59"/>
      <c r="F126" s="59"/>
      <c r="G126" s="60"/>
      <c r="H126" s="60"/>
      <c r="I126" s="60"/>
      <c r="J126" s="60"/>
      <c r="K126" s="60"/>
      <c r="L126" s="60"/>
      <c r="M126" s="61"/>
    </row>
    <row r="127" spans="1:13" s="35" customFormat="1" ht="18" customHeight="1" x14ac:dyDescent="0.25">
      <c r="A127" s="14" t="s">
        <v>78</v>
      </c>
      <c r="B127" s="38" t="s">
        <v>87</v>
      </c>
      <c r="C127" s="14" t="s">
        <v>16</v>
      </c>
      <c r="D127" s="93" t="s">
        <v>17</v>
      </c>
      <c r="E127" s="74">
        <v>45597</v>
      </c>
      <c r="F127" s="74">
        <v>45777</v>
      </c>
      <c r="G127" s="92">
        <v>100000</v>
      </c>
      <c r="H127" s="92">
        <v>2870</v>
      </c>
      <c r="I127" s="92">
        <v>12105.37</v>
      </c>
      <c r="J127" s="92">
        <v>3040</v>
      </c>
      <c r="K127" s="92">
        <v>2529</v>
      </c>
      <c r="L127" s="92">
        <f>+H127+I127+J127+K127</f>
        <v>20544.370000000003</v>
      </c>
      <c r="M127" s="92">
        <f>+G127-L127</f>
        <v>79455.63</v>
      </c>
    </row>
    <row r="128" spans="1:13" s="10" customFormat="1" ht="18" customHeight="1" x14ac:dyDescent="0.25">
      <c r="A128" s="48"/>
      <c r="B128" s="36"/>
      <c r="C128" s="48"/>
      <c r="D128" s="36"/>
      <c r="E128" s="2"/>
      <c r="F128" s="2"/>
      <c r="G128" s="68"/>
      <c r="H128" s="68"/>
      <c r="I128" s="68"/>
      <c r="J128" s="68"/>
      <c r="K128" s="68"/>
      <c r="L128" s="68"/>
      <c r="M128" s="69"/>
    </row>
    <row r="129" spans="1:13" ht="15.75" customHeight="1" x14ac:dyDescent="0.25">
      <c r="A129" s="3" t="s">
        <v>18</v>
      </c>
      <c r="B129" s="4">
        <v>1</v>
      </c>
      <c r="C129" s="3"/>
      <c r="D129" s="4"/>
      <c r="E129" s="5"/>
      <c r="F129" s="5"/>
      <c r="G129" s="6">
        <f>SUM(G126:G127)</f>
        <v>100000</v>
      </c>
      <c r="H129" s="6">
        <f t="shared" ref="H129:M129" si="21">SUM(H126:H127)</f>
        <v>2870</v>
      </c>
      <c r="I129" s="6">
        <f t="shared" si="21"/>
        <v>12105.37</v>
      </c>
      <c r="J129" s="6">
        <f t="shared" si="21"/>
        <v>3040</v>
      </c>
      <c r="K129" s="6">
        <f t="shared" si="21"/>
        <v>2529</v>
      </c>
      <c r="L129" s="6">
        <f t="shared" si="21"/>
        <v>20544.370000000003</v>
      </c>
      <c r="M129" s="7">
        <f t="shared" si="21"/>
        <v>79455.63</v>
      </c>
    </row>
    <row r="130" spans="1:13" s="10" customFormat="1" ht="15.75" customHeight="1" x14ac:dyDescent="0.25">
      <c r="A130" s="53" t="s">
        <v>25</v>
      </c>
      <c r="B130" s="52"/>
      <c r="C130" s="36"/>
      <c r="D130" s="36"/>
      <c r="E130" s="2"/>
      <c r="F130" s="2"/>
      <c r="G130" s="37"/>
      <c r="H130" s="37"/>
      <c r="I130" s="37"/>
      <c r="J130" s="37"/>
      <c r="K130" s="37"/>
      <c r="L130" s="37"/>
      <c r="M130" s="22"/>
    </row>
    <row r="131" spans="1:13" s="35" customFormat="1" ht="15.75" customHeight="1" x14ac:dyDescent="0.25">
      <c r="A131" s="35" t="s">
        <v>26</v>
      </c>
      <c r="B131" s="46" t="s">
        <v>27</v>
      </c>
      <c r="C131" s="14" t="s">
        <v>16</v>
      </c>
      <c r="D131" s="93" t="s">
        <v>24</v>
      </c>
      <c r="E131" s="74">
        <v>45444</v>
      </c>
      <c r="F131" s="78">
        <v>45626</v>
      </c>
      <c r="G131" s="92">
        <v>47500</v>
      </c>
      <c r="H131" s="92">
        <v>1363.25</v>
      </c>
      <c r="I131" s="92">
        <v>1501.16</v>
      </c>
      <c r="J131" s="92">
        <v>1444</v>
      </c>
      <c r="K131" s="92">
        <v>25</v>
      </c>
      <c r="L131" s="92">
        <v>4333.41</v>
      </c>
      <c r="M131" s="92">
        <v>43166.59</v>
      </c>
    </row>
    <row r="132" spans="1:13" s="35" customFormat="1" ht="15" customHeight="1" x14ac:dyDescent="0.25">
      <c r="A132" s="35" t="s">
        <v>28</v>
      </c>
      <c r="B132" s="46" t="s">
        <v>27</v>
      </c>
      <c r="C132" s="14" t="s">
        <v>16</v>
      </c>
      <c r="D132" s="93" t="s">
        <v>24</v>
      </c>
      <c r="E132" s="74">
        <v>45444</v>
      </c>
      <c r="F132" s="78">
        <v>45626</v>
      </c>
      <c r="G132" s="92">
        <v>47500</v>
      </c>
      <c r="H132" s="92">
        <v>1363.25</v>
      </c>
      <c r="I132" s="92">
        <v>1501.16</v>
      </c>
      <c r="J132" s="92">
        <v>1444</v>
      </c>
      <c r="K132" s="92">
        <v>25</v>
      </c>
      <c r="L132" s="92">
        <v>4333.41</v>
      </c>
      <c r="M132" s="92">
        <v>43166.59</v>
      </c>
    </row>
    <row r="133" spans="1:13" s="35" customFormat="1" ht="15" customHeight="1" x14ac:dyDescent="0.25">
      <c r="A133" s="35" t="s">
        <v>79</v>
      </c>
      <c r="B133" s="46" t="s">
        <v>80</v>
      </c>
      <c r="C133" s="14" t="s">
        <v>16</v>
      </c>
      <c r="D133" s="93" t="s">
        <v>17</v>
      </c>
      <c r="E133" s="74"/>
      <c r="F133" s="78"/>
      <c r="G133" s="92">
        <v>100000</v>
      </c>
      <c r="H133" s="92">
        <v>2870</v>
      </c>
      <c r="I133" s="92">
        <v>12105.37</v>
      </c>
      <c r="J133" s="92">
        <v>3040</v>
      </c>
      <c r="K133" s="92">
        <v>25</v>
      </c>
      <c r="L133" s="92">
        <f>+H133+I133+J133+K133</f>
        <v>18040.370000000003</v>
      </c>
      <c r="M133" s="92">
        <f>+G133-L133</f>
        <v>81959.63</v>
      </c>
    </row>
    <row r="134" spans="1:13" s="10" customFormat="1" ht="15" customHeight="1" x14ac:dyDescent="0.25">
      <c r="A134" s="35"/>
      <c r="B134" s="45"/>
      <c r="C134" s="48"/>
      <c r="D134" s="45"/>
      <c r="E134" s="2"/>
      <c r="F134" s="2"/>
      <c r="G134" s="37"/>
      <c r="H134" s="54"/>
      <c r="I134" s="54"/>
      <c r="J134" s="70"/>
      <c r="K134" s="54"/>
      <c r="L134" s="54"/>
      <c r="M134" s="54"/>
    </row>
    <row r="135" spans="1:13" ht="15.75" customHeight="1" x14ac:dyDescent="0.25">
      <c r="A135" s="3" t="s">
        <v>18</v>
      </c>
      <c r="B135" s="4">
        <v>3</v>
      </c>
      <c r="C135" s="3"/>
      <c r="D135" s="4"/>
      <c r="E135" s="5"/>
      <c r="F135" s="5"/>
      <c r="G135" s="6">
        <f>SUM(G131:G134)</f>
        <v>195000</v>
      </c>
      <c r="H135" s="6">
        <f>SUM(H131:H134)</f>
        <v>5596.5</v>
      </c>
      <c r="I135" s="6">
        <f>SUM(I131:I134)</f>
        <v>15107.69</v>
      </c>
      <c r="J135" s="6">
        <f>SUM(J131:J134)</f>
        <v>5928</v>
      </c>
      <c r="K135" s="6">
        <f t="shared" ref="K135" si="22">SUM(K131:K134)</f>
        <v>75</v>
      </c>
      <c r="L135" s="6">
        <f>SUM(L131:L134)</f>
        <v>26707.190000000002</v>
      </c>
      <c r="M135" s="6">
        <f>SUM(M131:M134)</f>
        <v>168292.81</v>
      </c>
    </row>
    <row r="136" spans="1:13" s="10" customFormat="1" ht="18.75" customHeight="1" x14ac:dyDescent="0.25">
      <c r="A136" s="52" t="s">
        <v>29</v>
      </c>
      <c r="B136" s="45"/>
      <c r="D136" s="45"/>
      <c r="E136" s="45"/>
      <c r="F136" s="45"/>
    </row>
    <row r="137" spans="1:13" s="35" customFormat="1" ht="18" customHeight="1" x14ac:dyDescent="0.25">
      <c r="A137" s="71" t="s">
        <v>30</v>
      </c>
      <c r="B137" s="46" t="s">
        <v>31</v>
      </c>
      <c r="C137" s="14" t="s">
        <v>16</v>
      </c>
      <c r="D137" s="93" t="s">
        <v>17</v>
      </c>
      <c r="E137" s="74">
        <v>45444</v>
      </c>
      <c r="F137" s="78">
        <v>45626</v>
      </c>
      <c r="G137" s="92">
        <v>85100</v>
      </c>
      <c r="H137" s="92">
        <v>2442.37</v>
      </c>
      <c r="I137" s="92">
        <v>8600.52</v>
      </c>
      <c r="J137" s="92">
        <v>2587.04</v>
      </c>
      <c r="K137" s="92">
        <v>25</v>
      </c>
      <c r="L137" s="92">
        <f>+K137+J137+I137+H137</f>
        <v>13654.93</v>
      </c>
      <c r="M137" s="92">
        <f>+G137-L137</f>
        <v>71445.070000000007</v>
      </c>
    </row>
    <row r="138" spans="1:13" s="10" customFormat="1" ht="18" customHeight="1" x14ac:dyDescent="0.25">
      <c r="A138" s="71"/>
      <c r="B138" s="46"/>
      <c r="C138" s="48"/>
      <c r="D138" s="45"/>
      <c r="E138" s="2"/>
      <c r="F138" s="2"/>
      <c r="G138" s="21"/>
      <c r="H138" s="37"/>
      <c r="I138" s="37"/>
      <c r="J138" s="63"/>
      <c r="K138" s="37"/>
      <c r="L138" s="37"/>
      <c r="M138" s="22"/>
    </row>
    <row r="139" spans="1:13" ht="15.75" customHeight="1" x14ac:dyDescent="0.25">
      <c r="A139" s="3" t="s">
        <v>18</v>
      </c>
      <c r="B139" s="4">
        <v>1</v>
      </c>
      <c r="C139" s="3"/>
      <c r="D139" s="4"/>
      <c r="E139" s="5"/>
      <c r="F139" s="5"/>
      <c r="G139" s="6">
        <f t="shared" ref="G139:M139" si="23">SUM(G137:G137)</f>
        <v>85100</v>
      </c>
      <c r="H139" s="6">
        <f t="shared" si="23"/>
        <v>2442.37</v>
      </c>
      <c r="I139" s="6">
        <f>SUM(I137:I137)</f>
        <v>8600.52</v>
      </c>
      <c r="J139" s="6">
        <f t="shared" si="23"/>
        <v>2587.04</v>
      </c>
      <c r="K139" s="6">
        <f t="shared" si="23"/>
        <v>25</v>
      </c>
      <c r="L139" s="6">
        <f t="shared" si="23"/>
        <v>13654.93</v>
      </c>
      <c r="M139" s="6">
        <f t="shared" si="23"/>
        <v>71445.070000000007</v>
      </c>
    </row>
    <row r="140" spans="1:13" s="10" customFormat="1" ht="15.75" customHeight="1" x14ac:dyDescent="0.25">
      <c r="A140" s="17"/>
      <c r="B140" s="85"/>
      <c r="C140" s="17"/>
      <c r="D140" s="85"/>
      <c r="E140" s="88"/>
      <c r="F140" s="88"/>
      <c r="G140" s="89"/>
      <c r="H140" s="89"/>
      <c r="I140" s="89"/>
      <c r="J140" s="89"/>
      <c r="K140" s="89"/>
      <c r="L140" s="89"/>
      <c r="M140" s="89"/>
    </row>
    <row r="141" spans="1:13" ht="21.75" customHeight="1" x14ac:dyDescent="0.25">
      <c r="A141" s="11" t="s">
        <v>37</v>
      </c>
      <c r="B141" s="94">
        <f>B80+B124+B14+B22+B27+B35+B43+B48+B57+B65+B70+B75+B85+B97+B102+B107+B112+B117+B129+B135+B139</f>
        <v>46</v>
      </c>
      <c r="C141" s="12"/>
      <c r="D141" s="40"/>
      <c r="E141" s="12"/>
      <c r="F141" s="12"/>
      <c r="G141" s="12">
        <f>G14+G80+G153+G22+G27+G35+G43+G48+G57+G65+G70+G75+G85+G97+G102+G107+G112+G124+G117+G129+G135+G139</f>
        <v>3264350</v>
      </c>
      <c r="H141" s="12">
        <f>+H14+H22+H27+H35+H43+H48+H57+H65+H70+H75+H85+H97+H102+H107+H112+H124+H129+H117+H135+H139+H80</f>
        <v>93686.849999999991</v>
      </c>
      <c r="I141" s="12">
        <f>+I14+I22+I27+I35+I43+I48+I57+I65+I70+I75+I85+I97+I102+I107+I112+I117+I124+I129+I135+I139+I80</f>
        <v>274354.39999999997</v>
      </c>
      <c r="J141" s="12">
        <f>+J14+J22+J27+J35+J43+J48+J57+J65+J70+J75+J85+J97+J102+J107+J112+J124+J117+J129+J135+J139+J80</f>
        <v>99236.239999999991</v>
      </c>
      <c r="K141" s="12">
        <f>+K14+K22+K27+K35+K43+K48+K57+K65+K70+K75+K85+K97+K102+K107+K112+K124+K117+K129+K135+K139+K80</f>
        <v>25272.239999999998</v>
      </c>
      <c r="L141" s="12">
        <f>+L14+L22+L27+L35+L43+L48+L57+L65+L70+L75+L85+L97+L102+L107+L112+L117+L124+L129+L135+L139+L80</f>
        <v>492549.73</v>
      </c>
      <c r="M141" s="12">
        <f>+M14+M22+M27+M35+M43+M48+M57+M65+M70+M75+M85+M97+M102+M107+M112+M124+M129+M135+M139+M80+M117</f>
        <v>2771800.2699999996</v>
      </c>
    </row>
    <row r="142" spans="1:13" s="10" customFormat="1" x14ac:dyDescent="0.25">
      <c r="A142" s="29"/>
      <c r="B142" s="30"/>
      <c r="C142" s="29"/>
      <c r="D142" s="30"/>
      <c r="E142" s="31"/>
      <c r="F142" s="31"/>
      <c r="G142" s="32"/>
      <c r="H142" s="32"/>
      <c r="I142" s="32"/>
      <c r="J142" s="32"/>
      <c r="K142" s="32"/>
      <c r="L142" s="32"/>
      <c r="M142" s="51"/>
    </row>
    <row r="143" spans="1:13" s="10" customFormat="1" x14ac:dyDescent="0.25">
      <c r="A143" s="29"/>
      <c r="B143" s="30"/>
      <c r="C143" s="29"/>
      <c r="D143" s="30" t="s">
        <v>94</v>
      </c>
      <c r="E143" s="31"/>
      <c r="F143" s="31"/>
      <c r="G143" s="32"/>
      <c r="H143" s="32"/>
      <c r="I143" s="32"/>
      <c r="J143" s="32"/>
      <c r="K143" s="32"/>
      <c r="L143" s="32"/>
      <c r="M143" s="32"/>
    </row>
    <row r="144" spans="1:13" s="10" customFormat="1" x14ac:dyDescent="0.25">
      <c r="A144" s="29"/>
      <c r="B144" s="30"/>
      <c r="C144" s="29"/>
      <c r="D144" s="30"/>
      <c r="E144" s="31"/>
      <c r="F144" s="31"/>
      <c r="G144" s="32"/>
      <c r="H144" s="32"/>
      <c r="I144" s="32"/>
      <c r="J144" s="32"/>
      <c r="K144" s="32"/>
      <c r="L144" s="32"/>
      <c r="M144" s="3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ht="21" x14ac:dyDescent="0.35">
      <c r="A146" s="18" t="s">
        <v>56</v>
      </c>
      <c r="B146" s="47"/>
      <c r="C146" s="23"/>
      <c r="D146" s="42"/>
      <c r="E146" s="23"/>
      <c r="F146" s="23"/>
      <c r="G146" s="25"/>
      <c r="H146" s="18"/>
      <c r="I146" s="26"/>
      <c r="J146" s="26"/>
      <c r="K146" s="27"/>
      <c r="L146" s="27"/>
    </row>
    <row r="147" spans="1:13" s="10" customFormat="1" ht="21" x14ac:dyDescent="0.35">
      <c r="A147" s="24" t="s">
        <v>55</v>
      </c>
      <c r="B147" s="47"/>
      <c r="C147" s="23"/>
      <c r="D147" s="43"/>
      <c r="E147" s="23"/>
      <c r="F147" s="23"/>
      <c r="G147" s="25"/>
      <c r="H147" s="24"/>
      <c r="I147" s="26"/>
      <c r="J147" s="26"/>
      <c r="K147" s="28"/>
      <c r="L147" s="28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7"/>
      <c r="Z348" s="17"/>
      <c r="AA348" s="17"/>
      <c r="AB348" s="17"/>
      <c r="AC348" s="17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7"/>
      <c r="Y353" s="17"/>
      <c r="Z353" s="17"/>
      <c r="AA353" s="17"/>
      <c r="AB353" s="17"/>
      <c r="AC353" s="17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7"/>
      <c r="Y354" s="17"/>
      <c r="Z354" s="17"/>
      <c r="AA354" s="17"/>
      <c r="AB354" s="17"/>
      <c r="AC354" s="17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7"/>
      <c r="Y358" s="17"/>
      <c r="Z358" s="17"/>
      <c r="AA358" s="17"/>
      <c r="AB358" s="17"/>
      <c r="AC358" s="17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7"/>
      <c r="Y359" s="17"/>
      <c r="Z359" s="17"/>
      <c r="AA359" s="17"/>
      <c r="AB359" s="17"/>
      <c r="AC359" s="17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7"/>
      <c r="Y360" s="17"/>
      <c r="Z360" s="17"/>
      <c r="AA360" s="17"/>
      <c r="AB360" s="17"/>
      <c r="AC360" s="17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7"/>
      <c r="Y363" s="17"/>
      <c r="Z363" s="17"/>
      <c r="AA363" s="17"/>
      <c r="AB363" s="17"/>
      <c r="AC363" s="17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7"/>
      <c r="Y364" s="17"/>
      <c r="Z364" s="17"/>
      <c r="AA364" s="17"/>
      <c r="AB364" s="17"/>
      <c r="AC364" s="17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7"/>
      <c r="Y365" s="17"/>
      <c r="Z365" s="17"/>
      <c r="AA365" s="17"/>
      <c r="AB365" s="17"/>
      <c r="AC365" s="17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7"/>
      <c r="Y366" s="17"/>
      <c r="Z366" s="17"/>
      <c r="AA366" s="17"/>
      <c r="AB366" s="17"/>
      <c r="AC366" s="17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7"/>
      <c r="Y367" s="17"/>
      <c r="Z367" s="17"/>
      <c r="AA367" s="17"/>
      <c r="AB367" s="17"/>
      <c r="AC367" s="17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7"/>
      <c r="Y368" s="17"/>
      <c r="Z368" s="17"/>
      <c r="AA368" s="17"/>
      <c r="AB368" s="17"/>
      <c r="AC368" s="17"/>
    </row>
    <row r="369" spans="1:29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7"/>
      <c r="Y369" s="17"/>
      <c r="Z369" s="17"/>
      <c r="AA369" s="17"/>
      <c r="AB369" s="17"/>
      <c r="AC369" s="17"/>
    </row>
    <row r="370" spans="1:29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7"/>
      <c r="Y370" s="17"/>
      <c r="Z370" s="17"/>
      <c r="AA370" s="17"/>
      <c r="AB370" s="17"/>
      <c r="AC370" s="17"/>
    </row>
    <row r="371" spans="1:29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29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29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29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29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29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29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29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29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29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29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29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29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29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x14ac:dyDescent="0.25">
      <c r="A483" s="21"/>
      <c r="B483" s="41"/>
      <c r="C483" s="21"/>
      <c r="D483" s="41"/>
      <c r="E483" s="21"/>
      <c r="F483" s="21"/>
      <c r="G483" s="22"/>
      <c r="H483" s="22"/>
      <c r="I483" s="22"/>
      <c r="J483" s="22"/>
      <c r="K483" s="22"/>
      <c r="L483" s="22"/>
      <c r="M483" s="22"/>
    </row>
    <row r="484" spans="1:13" s="10" customFormat="1" x14ac:dyDescent="0.25">
      <c r="A484" s="21"/>
      <c r="B484" s="41"/>
      <c r="C484" s="21"/>
      <c r="D484" s="41"/>
      <c r="E484" s="21"/>
      <c r="F484" s="21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A485" s="21"/>
      <c r="B485" s="41"/>
      <c r="C485" s="21"/>
      <c r="D485" s="41"/>
      <c r="E485" s="21"/>
      <c r="F485" s="21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A486" s="21"/>
      <c r="B486" s="41"/>
      <c r="C486" s="21"/>
      <c r="D486" s="41"/>
      <c r="E486" s="21"/>
      <c r="F486" s="21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A487" s="21"/>
      <c r="B487" s="41"/>
      <c r="C487" s="21"/>
      <c r="D487" s="41"/>
      <c r="E487" s="21"/>
      <c r="F487" s="21"/>
      <c r="G487" s="22"/>
      <c r="H487" s="22"/>
      <c r="I487" s="22"/>
      <c r="J487" s="22"/>
      <c r="K487" s="22"/>
      <c r="L487" s="22"/>
      <c r="M487" s="22"/>
    </row>
    <row r="488" spans="1:13" s="10" customFormat="1" x14ac:dyDescent="0.25">
      <c r="A488" s="21"/>
      <c r="B488" s="41"/>
      <c r="C488" s="21"/>
      <c r="D488" s="41"/>
      <c r="E488" s="21"/>
      <c r="F488" s="21"/>
      <c r="G488" s="22"/>
      <c r="H488" s="22"/>
      <c r="I488" s="22"/>
      <c r="J488" s="22"/>
      <c r="K488" s="22"/>
      <c r="L488" s="22"/>
      <c r="M488" s="22"/>
    </row>
    <row r="489" spans="1:13" s="10" customFormat="1" ht="24.75" customHeight="1" x14ac:dyDescent="0.25">
      <c r="A489" s="21"/>
      <c r="B489" s="41"/>
      <c r="C489" s="21"/>
      <c r="D489" s="41"/>
      <c r="E489" s="21"/>
      <c r="F489" s="21"/>
      <c r="G489" s="22"/>
      <c r="H489" s="22"/>
      <c r="I489" s="22"/>
      <c r="J489" s="22"/>
      <c r="K489" s="22"/>
      <c r="L489" s="22"/>
      <c r="M489" s="22"/>
    </row>
    <row r="490" spans="1:13" s="10" customFormat="1" x14ac:dyDescent="0.25">
      <c r="A490" s="21"/>
      <c r="B490" s="41"/>
      <c r="C490" s="21"/>
      <c r="D490" s="41"/>
      <c r="E490" s="21"/>
      <c r="F490" s="21"/>
      <c r="G490" s="22"/>
      <c r="H490" s="22"/>
      <c r="I490" s="22"/>
      <c r="J490" s="22"/>
      <c r="K490" s="22"/>
      <c r="L490" s="22"/>
      <c r="M490" s="22"/>
    </row>
    <row r="491" spans="1:13" s="10" customFormat="1" ht="15.75" x14ac:dyDescent="0.25">
      <c r="A491" s="19"/>
      <c r="B491" s="44"/>
      <c r="C491" s="19"/>
      <c r="D491" s="44"/>
      <c r="E491" s="19"/>
      <c r="F491" s="19"/>
      <c r="G491" s="20"/>
      <c r="H491" s="20"/>
      <c r="I491" s="20"/>
      <c r="J491" s="20"/>
      <c r="K491" s="20"/>
      <c r="L491" s="20"/>
      <c r="M491" s="20"/>
    </row>
    <row r="492" spans="1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1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s="10" customFormat="1" x14ac:dyDescent="0.25">
      <c r="B517" s="45"/>
      <c r="D517" s="45"/>
      <c r="G517" s="22"/>
      <c r="H517" s="22"/>
      <c r="I517" s="22"/>
      <c r="J517" s="22"/>
      <c r="K517" s="22"/>
      <c r="L517" s="22"/>
      <c r="M517" s="22"/>
    </row>
    <row r="518" spans="2:13" s="10" customFormat="1" x14ac:dyDescent="0.25">
      <c r="B518" s="45"/>
      <c r="D518" s="45"/>
      <c r="G518" s="22"/>
      <c r="H518" s="22"/>
      <c r="I518" s="22"/>
      <c r="J518" s="22"/>
      <c r="K518" s="22"/>
      <c r="L518" s="22"/>
      <c r="M518" s="22"/>
    </row>
    <row r="519" spans="2:13" s="10" customFormat="1" x14ac:dyDescent="0.25">
      <c r="B519" s="45"/>
      <c r="D519" s="45"/>
      <c r="G519" s="22"/>
      <c r="H519" s="22"/>
      <c r="I519" s="22"/>
      <c r="J519" s="22"/>
      <c r="K519" s="22"/>
      <c r="L519" s="22"/>
      <c r="M519" s="22"/>
    </row>
    <row r="520" spans="2:13" s="10" customFormat="1" x14ac:dyDescent="0.25">
      <c r="B520" s="45"/>
      <c r="D520" s="45"/>
      <c r="G520" s="22"/>
      <c r="H520" s="22"/>
      <c r="I520" s="22"/>
      <c r="J520" s="22"/>
      <c r="K520" s="22"/>
      <c r="L520" s="22"/>
      <c r="M520" s="22"/>
    </row>
    <row r="521" spans="2:13" s="10" customFormat="1" x14ac:dyDescent="0.25">
      <c r="B521" s="45"/>
      <c r="D521" s="45"/>
      <c r="G521" s="22"/>
      <c r="H521" s="22"/>
      <c r="I521" s="22"/>
      <c r="J521" s="22"/>
      <c r="K521" s="22"/>
      <c r="L521" s="22"/>
      <c r="M521" s="22"/>
    </row>
    <row r="522" spans="2:13" s="10" customFormat="1" x14ac:dyDescent="0.25">
      <c r="B522" s="45"/>
      <c r="D522" s="45"/>
      <c r="G522" s="22"/>
      <c r="H522" s="22"/>
      <c r="I522" s="22"/>
      <c r="J522" s="22"/>
      <c r="K522" s="22"/>
      <c r="L522" s="22"/>
      <c r="M522" s="22"/>
    </row>
    <row r="523" spans="2:13" s="10" customFormat="1" x14ac:dyDescent="0.25">
      <c r="B523" s="45"/>
      <c r="D523" s="45"/>
      <c r="G523" s="22"/>
      <c r="H523" s="22"/>
      <c r="I523" s="22"/>
      <c r="J523" s="22"/>
      <c r="K523" s="22"/>
      <c r="L523" s="22"/>
      <c r="M523" s="22"/>
    </row>
    <row r="524" spans="2:13" s="10" customFormat="1" x14ac:dyDescent="0.25">
      <c r="B524" s="45"/>
      <c r="D524" s="45"/>
      <c r="G524" s="22"/>
      <c r="H524" s="22"/>
      <c r="I524" s="22"/>
      <c r="J524" s="22"/>
      <c r="K524" s="22"/>
      <c r="L524" s="22"/>
      <c r="M524" s="22"/>
    </row>
    <row r="525" spans="2:13" x14ac:dyDescent="0.25">
      <c r="G525" s="9"/>
      <c r="H525" s="9"/>
      <c r="I525" s="9"/>
      <c r="J525" s="9"/>
      <c r="K525" s="9"/>
      <c r="L525" s="9"/>
      <c r="M525" s="9"/>
    </row>
    <row r="526" spans="2:13" x14ac:dyDescent="0.25">
      <c r="G526" s="9"/>
      <c r="H526" s="9"/>
      <c r="I526" s="9"/>
      <c r="J526" s="9"/>
      <c r="K526" s="9"/>
      <c r="L526" s="9"/>
      <c r="M526" s="9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  <row r="944" spans="7:13" x14ac:dyDescent="0.25">
      <c r="G944" s="9"/>
      <c r="H944" s="9"/>
      <c r="I944" s="9"/>
      <c r="J944" s="9"/>
      <c r="K944" s="9"/>
      <c r="L944" s="9"/>
      <c r="M944" s="9"/>
    </row>
    <row r="945" spans="7:13" x14ac:dyDescent="0.25">
      <c r="G945" s="9"/>
      <c r="H945" s="9"/>
      <c r="I945" s="9"/>
      <c r="J945" s="9"/>
      <c r="K945" s="9"/>
      <c r="L945" s="9"/>
      <c r="M945" s="9"/>
    </row>
    <row r="946" spans="7:13" x14ac:dyDescent="0.25">
      <c r="G946" s="9"/>
      <c r="H946" s="9"/>
      <c r="I946" s="9"/>
      <c r="J946" s="9"/>
      <c r="K946" s="9"/>
      <c r="L946" s="9"/>
      <c r="M946" s="9"/>
    </row>
    <row r="947" spans="7:13" x14ac:dyDescent="0.25">
      <c r="G947" s="9"/>
      <c r="H947" s="9"/>
      <c r="I947" s="9"/>
      <c r="J947" s="9"/>
      <c r="K947" s="9"/>
      <c r="L947" s="9"/>
      <c r="M947" s="9"/>
    </row>
    <row r="948" spans="7:13" x14ac:dyDescent="0.25">
      <c r="G948" s="9"/>
      <c r="H948" s="9"/>
      <c r="I948" s="9"/>
      <c r="J948" s="9"/>
      <c r="K948" s="9"/>
      <c r="L948" s="9"/>
      <c r="M948" s="9"/>
    </row>
    <row r="949" spans="7:13" x14ac:dyDescent="0.25">
      <c r="G949" s="9"/>
      <c r="H949" s="9"/>
      <c r="I949" s="9"/>
      <c r="J949" s="9"/>
      <c r="K949" s="9"/>
      <c r="L949" s="9"/>
      <c r="M949" s="9"/>
    </row>
    <row r="950" spans="7:13" x14ac:dyDescent="0.25">
      <c r="G950" s="9"/>
      <c r="H950" s="9"/>
      <c r="I950" s="9"/>
      <c r="J950" s="9"/>
      <c r="K950" s="9"/>
      <c r="L950" s="9"/>
      <c r="M950" s="9"/>
    </row>
    <row r="951" spans="7:13" x14ac:dyDescent="0.25">
      <c r="G951" s="9"/>
      <c r="H951" s="9"/>
      <c r="I951" s="9"/>
      <c r="J951" s="9"/>
      <c r="K951" s="9"/>
      <c r="L951" s="9"/>
      <c r="M951" s="9"/>
    </row>
  </sheetData>
  <mergeCells count="18"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2025-11-28T13:35:45Z</cp:lastPrinted>
  <dcterms:created xsi:type="dcterms:W3CDTF">2023-11-10T15:33:29Z</dcterms:created>
  <dcterms:modified xsi:type="dcterms:W3CDTF">2026-04-07T18:14:48Z</dcterms:modified>
</cp:coreProperties>
</file>