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5.MAYO\P - PRESUPUESTO\"/>
    </mc:Choice>
  </mc:AlternateContent>
  <xr:revisionPtr revIDLastSave="0" documentId="13_ncr:1_{F37649BA-3768-4DC2-AB50-48E5F69696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83" i="2"/>
  <c r="B83" i="2"/>
  <c r="D82" i="2"/>
  <c r="D81" i="2"/>
  <c r="D80" i="2"/>
  <c r="B80" i="2"/>
  <c r="D79" i="2"/>
  <c r="D78" i="2"/>
  <c r="D77" i="2"/>
  <c r="B77" i="2"/>
  <c r="D75" i="2"/>
  <c r="D74" i="2"/>
  <c r="D73" i="2"/>
  <c r="D72" i="2"/>
  <c r="B72" i="2"/>
  <c r="D71" i="2"/>
  <c r="D70" i="2"/>
  <c r="D69" i="2"/>
  <c r="B69" i="2"/>
  <c r="D68" i="2"/>
  <c r="D67" i="2"/>
  <c r="D66" i="2"/>
  <c r="D65" i="2"/>
  <c r="C64" i="2"/>
  <c r="B64" i="2"/>
  <c r="D64" i="2"/>
  <c r="D63" i="2"/>
  <c r="D62" i="2"/>
  <c r="D61" i="2"/>
  <c r="D60" i="2"/>
  <c r="D59" i="2"/>
  <c r="D58" i="2"/>
  <c r="D57" i="2"/>
  <c r="D56" i="2"/>
  <c r="D55" i="2"/>
  <c r="C54" i="2"/>
  <c r="B54" i="2"/>
  <c r="D54" i="2"/>
  <c r="D53" i="2"/>
  <c r="D52" i="2"/>
  <c r="D51" i="2"/>
  <c r="D50" i="2"/>
  <c r="D47" i="2"/>
  <c r="D49" i="2"/>
  <c r="D48" i="2"/>
  <c r="B47" i="2"/>
  <c r="D46" i="2"/>
  <c r="D45" i="2"/>
  <c r="D44" i="2"/>
  <c r="D43" i="2"/>
  <c r="D42" i="2"/>
  <c r="D41" i="2"/>
  <c r="D40" i="2"/>
  <c r="D39" i="2"/>
  <c r="C38" i="2"/>
  <c r="B38" i="2"/>
  <c r="D38" i="2"/>
  <c r="D37" i="2"/>
  <c r="D36" i="2"/>
  <c r="D35" i="2"/>
  <c r="D34" i="2"/>
  <c r="D33" i="2"/>
  <c r="D32" i="2"/>
  <c r="D31" i="2"/>
  <c r="D30" i="2"/>
  <c r="D29" i="2"/>
  <c r="C28" i="2"/>
  <c r="B28" i="2"/>
  <c r="D28" i="2"/>
  <c r="D27" i="2"/>
  <c r="D26" i="2"/>
  <c r="D25" i="2"/>
  <c r="D24" i="2"/>
  <c r="D23" i="2"/>
  <c r="D22" i="2"/>
  <c r="D21" i="2"/>
  <c r="D20" i="2"/>
  <c r="D19" i="2"/>
  <c r="C18" i="2"/>
  <c r="B18" i="2"/>
  <c r="D18" i="2"/>
  <c r="D17" i="2"/>
  <c r="D16" i="2"/>
  <c r="D15" i="2"/>
  <c r="D14" i="2"/>
  <c r="D13" i="2"/>
  <c r="C12" i="2"/>
  <c r="C85" i="2"/>
  <c r="B12" i="2"/>
  <c r="B85" i="2"/>
  <c r="D12" i="2"/>
  <c r="D85" i="2"/>
  <c r="Q84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Q82" i="2"/>
  <c r="Q81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Q79" i="2"/>
  <c r="Q78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Q75" i="2"/>
  <c r="Q74" i="2"/>
  <c r="Q73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Q71" i="2"/>
  <c r="Q70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Q68" i="2"/>
  <c r="Q67" i="2"/>
  <c r="Q66" i="2"/>
  <c r="Q65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Q63" i="2"/>
  <c r="Q62" i="2"/>
  <c r="Q61" i="2"/>
  <c r="Q60" i="2"/>
  <c r="Q59" i="2"/>
  <c r="Q58" i="2"/>
  <c r="Q57" i="2"/>
  <c r="Q56" i="2"/>
  <c r="Q55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Q53" i="2"/>
  <c r="Q47" i="2"/>
  <c r="Q52" i="2"/>
  <c r="Q51" i="2"/>
  <c r="Q50" i="2"/>
  <c r="Q49" i="2"/>
  <c r="Q48" i="2"/>
  <c r="P47" i="2"/>
  <c r="O47" i="2"/>
  <c r="N47" i="2"/>
  <c r="M47" i="2"/>
  <c r="L47" i="2"/>
  <c r="K47" i="2"/>
  <c r="J47" i="2"/>
  <c r="I47" i="2"/>
  <c r="H47" i="2"/>
  <c r="G47" i="2"/>
  <c r="F47" i="2"/>
  <c r="E47" i="2"/>
  <c r="Q46" i="2"/>
  <c r="Q45" i="2"/>
  <c r="Q44" i="2"/>
  <c r="Q43" i="2"/>
  <c r="Q42" i="2"/>
  <c r="Q41" i="2"/>
  <c r="Q40" i="2"/>
  <c r="Q39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Q37" i="2"/>
  <c r="Q36" i="2"/>
  <c r="Q35" i="2"/>
  <c r="Q34" i="2"/>
  <c r="Q33" i="2"/>
  <c r="Q32" i="2"/>
  <c r="Q31" i="2"/>
  <c r="Q30" i="2"/>
  <c r="Q29" i="2"/>
  <c r="P28" i="2"/>
  <c r="O28" i="2"/>
  <c r="N28" i="2"/>
  <c r="M28" i="2"/>
  <c r="L28" i="2"/>
  <c r="K28" i="2"/>
  <c r="J28" i="2"/>
  <c r="I28" i="2"/>
  <c r="H28" i="2"/>
  <c r="G28" i="2"/>
  <c r="F28" i="2"/>
  <c r="E28" i="2"/>
  <c r="Q27" i="2"/>
  <c r="Q26" i="2"/>
  <c r="Q25" i="2"/>
  <c r="Q24" i="2"/>
  <c r="Q23" i="2"/>
  <c r="Q22" i="2"/>
  <c r="Q21" i="2"/>
  <c r="Q20" i="2"/>
  <c r="Q19" i="2"/>
  <c r="P18" i="2"/>
  <c r="O18" i="2"/>
  <c r="N18" i="2"/>
  <c r="M18" i="2"/>
  <c r="L18" i="2"/>
  <c r="K18" i="2"/>
  <c r="J18" i="2"/>
  <c r="I18" i="2"/>
  <c r="H18" i="2"/>
  <c r="G18" i="2"/>
  <c r="F18" i="2"/>
  <c r="E18" i="2"/>
  <c r="Q17" i="2"/>
  <c r="Q16" i="2"/>
  <c r="Q15" i="2"/>
  <c r="Q14" i="2"/>
  <c r="Q13" i="2"/>
  <c r="Q12" i="2"/>
  <c r="P12" i="2"/>
  <c r="P85" i="2"/>
  <c r="O12" i="2"/>
  <c r="O85" i="2"/>
  <c r="N12" i="2"/>
  <c r="N85" i="2"/>
  <c r="M12" i="2"/>
  <c r="M85" i="2"/>
  <c r="L12" i="2"/>
  <c r="L85" i="2"/>
  <c r="K12" i="2"/>
  <c r="K85" i="2"/>
  <c r="J12" i="2"/>
  <c r="J85" i="2"/>
  <c r="I12" i="2"/>
  <c r="H12" i="2"/>
  <c r="G12" i="2"/>
  <c r="G85" i="2"/>
  <c r="F12" i="2"/>
  <c r="E12" i="2"/>
  <c r="E85" i="2"/>
  <c r="F85" i="2"/>
  <c r="I85" i="2"/>
  <c r="Q28" i="2"/>
  <c r="Q18" i="2"/>
  <c r="H85" i="2"/>
  <c r="Q85" i="2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<sst xmlns="http://schemas.openxmlformats.org/spreadsheetml/2006/main" count="113" uniqueCount="113">
  <si>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</si>
  <si>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</si>
  <si>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</si>
  <si>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</si>
  <si>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</si>
  <si>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</si>
  <si>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</si>
  <si>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</si>
  <si>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</si>
  <si>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</si>
  <si>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</si>
  <si>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</si>
  <si>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</si>
  <si>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</si>
  <si>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</si>
  <si>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</si>
  <si>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</si>
  <si>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</si>
  <si>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</si>
  <si>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</si>
  <si>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</si>
  <si>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</si>
  <si>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</si>
  <si>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</si>
  <si>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</si>
  <si>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</si>
  <si>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</si>
  <si>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</si>
  <si>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</si>
  <si>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</si>
  <si>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</si>
  <si>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</si>
  <si>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</si>
  <si>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</si>
  <si>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</si>
  <si>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</si>
  <si>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</si>
  <si>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</si>
  <si>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</si>
  <si>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</si>
  <si>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</si>
  <si>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</si>
  <si>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</si>
  <si>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</si>
  <si>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</si>
  <si>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</si>
  <si>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</si>
  <si>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</si>
  <si>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</si>
  <si>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</si>
  <si>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</si>
  <si>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</si>
  <si>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</si>
  <si>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</si>
  <si>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</si>
  <si>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</si>
  <si>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</si>
  <si>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</si>
  <si>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</si>
  <si>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</si>
  <si>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</si>
  <si>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</si>
  <si>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</si>
  <si>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</si>
  <si>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</si>
  <si>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</si>
  <si>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</si>
  <si>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</si>
  <si>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</si>
  <si>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</si>
  <si>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</si>
  <si>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</si>
  <si>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</si>
  <si>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</si>
  <si>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</si>
  <si>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</si>
  <si>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</si>
  <si>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</si>
  <si>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</si>
  <si>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</si>
  <si>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</si>
  <si>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</si>
  <si>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</si>
  <si>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</si>
  <si>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</si>
  <si>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</si>
  <si>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</si>
  <si>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</si>
  <si>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</si>
  <si>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</si>
  <si>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</si>
  <si>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</si>
  <si>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</si>
  <si>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</si>
  <si>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</si>
  <si>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</si>
  <si>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</si>
  <si>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</si>
  <si>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</si>
  <si>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</si>
  <si>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</si>
  <si>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</si>
  <si>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</si>
  <si>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</si>
  <si>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</si>
  <si>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</si>
  <si>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</si>
  <si>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</si>
  <si>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</si>
  <si>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</si>
  <si>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Mayo--2026</t>
  </si>
  <si>
    <t>Fecha de registro: del 01 de  Mayol 2026</t>
  </si>
  <si>
    <t>Fecha de imputación: hasta el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</si>
</sst>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0" applyNumberFormat="1"/>
    <xf numFmtId="43" fontId="1" fillId="0" borderId="0" xfId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1381124</xdr:colOff>
      <xdr:row>5</xdr:row>
      <xdr:rowOff>35718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176336" cy="1107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="80" zoomScaleNormal="80" workbookViewId="0">
      <pane xSplit="2" topLeftCell="C1" activePane="topRight" state="frozen"/>
      <selection pane="topRight" activeCell="D91" sqref="D91"/>
    </sheetView>
  </sheetViews>
  <sheetFormatPr baseColWidth="10" defaultColWidth="11.42578125" defaultRowHeight="15" x14ac:dyDescent="0.25"/>
  <cols>
    <col min="1" max="1" width="67.5703125" customWidth="1"/>
    <col min="2" max="3" width="20.5703125" customWidth="1"/>
    <col min="4" max="4" width="21.7109375" customWidth="1"/>
    <col min="5" max="5" width="13.7109375" customWidth="1"/>
    <col min="6" max="6" width="17.7109375" customWidth="1"/>
    <col min="7" max="7" width="16.42578125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ht="15.75" x14ac:dyDescent="0.25">
      <c r="A5" s="34" t="s">
        <v>110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9" spans="1:17" ht="25.5" customHeight="1" x14ac:dyDescent="0.25">
      <c r="A9" s="31" t="s">
        <v>66</v>
      </c>
      <c r="B9" s="32" t="s">
        <v>93</v>
      </c>
      <c r="C9" s="32" t="s">
        <v>109</v>
      </c>
      <c r="D9" s="32" t="s">
        <v>92</v>
      </c>
      <c r="E9" s="38" t="s">
        <v>90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17" x14ac:dyDescent="0.25">
      <c r="A10" s="31"/>
      <c r="B10" s="33"/>
      <c r="C10" s="33"/>
      <c r="D10" s="33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135638795</v>
      </c>
      <c r="C12" s="15">
        <f>SUM(C13:C17)</f>
        <v>0</v>
      </c>
      <c r="D12" s="15">
        <f>SUM(B12+C12)</f>
        <v>135638795</v>
      </c>
      <c r="E12" s="15">
        <f t="shared" ref="E12:J12" si="0">SUM(E13:E17)</f>
        <v>8950465.0500000007</v>
      </c>
      <c r="F12" s="15">
        <f t="shared" si="0"/>
        <v>9327249.3499999996</v>
      </c>
      <c r="G12" s="15">
        <f t="shared" si="0"/>
        <v>8677491.4800000004</v>
      </c>
      <c r="H12" s="15">
        <f>SUM(H13:H17)</f>
        <v>15703132.989999998</v>
      </c>
      <c r="I12" s="15">
        <f t="shared" si="0"/>
        <v>10131556.49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52789895.359999992</v>
      </c>
    </row>
    <row r="13" spans="1:17" x14ac:dyDescent="0.25">
      <c r="A13" s="1" t="s">
        <v>2</v>
      </c>
      <c r="B13" s="14">
        <v>102646277</v>
      </c>
      <c r="C13" s="14"/>
      <c r="D13" s="14">
        <f>SUM(B13+C13)</f>
        <v>102646277</v>
      </c>
      <c r="E13" s="14">
        <v>7618521.2599999998</v>
      </c>
      <c r="F13" s="14">
        <v>8016405.4299999997</v>
      </c>
      <c r="G13" s="14">
        <v>7379271.2599999998</v>
      </c>
      <c r="H13" s="14">
        <v>7827107.9500000002</v>
      </c>
      <c r="I13" s="14">
        <v>7596554.5899999999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7" si="2">SUM(E13:P13)</f>
        <v>38437860.489999995</v>
      </c>
    </row>
    <row r="14" spans="1:17" x14ac:dyDescent="0.25">
      <c r="A14" s="1" t="s">
        <v>3</v>
      </c>
      <c r="B14" s="14">
        <v>18861960</v>
      </c>
      <c r="C14" s="14"/>
      <c r="D14" s="14">
        <f t="shared" ref="D14:D75" si="3">SUM(B14+C14)</f>
        <v>18861960</v>
      </c>
      <c r="E14" s="14">
        <v>177000</v>
      </c>
      <c r="F14" s="14">
        <v>177000</v>
      </c>
      <c r="G14" s="14">
        <v>177000</v>
      </c>
      <c r="H14" s="14">
        <v>6715518</v>
      </c>
      <c r="I14" s="14">
        <v>1381225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8627743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14130558</v>
      </c>
      <c r="C17" s="14"/>
      <c r="D17" s="14">
        <f t="shared" si="3"/>
        <v>14130558</v>
      </c>
      <c r="E17" s="14">
        <v>1154943.79</v>
      </c>
      <c r="F17" s="14">
        <v>1133843.92</v>
      </c>
      <c r="G17" s="14">
        <v>1121220.22</v>
      </c>
      <c r="H17" s="14">
        <v>1160507.04</v>
      </c>
      <c r="I17" s="14">
        <v>1153776.8999999999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si="2"/>
        <v>5724291.8699999992</v>
      </c>
    </row>
    <row r="18" spans="1:17" x14ac:dyDescent="0.25">
      <c r="A18" s="5" t="s">
        <v>7</v>
      </c>
      <c r="B18" s="15">
        <f>SUM(B19:B27)</f>
        <v>39044384</v>
      </c>
      <c r="C18" s="15">
        <f>SUM(C19:C27)</f>
        <v>63518621.370000005</v>
      </c>
      <c r="D18" s="15">
        <f>SUM(B18+C18)</f>
        <v>102563005.37</v>
      </c>
      <c r="E18" s="15">
        <f t="shared" ref="E18:Q18" si="4">SUM(E19:E27)</f>
        <v>2412120.9500000002</v>
      </c>
      <c r="F18" s="15">
        <f t="shared" si="4"/>
        <v>3486410.0700000003</v>
      </c>
      <c r="G18" s="15">
        <f t="shared" si="4"/>
        <v>4767416.83</v>
      </c>
      <c r="H18" s="15">
        <f t="shared" si="4"/>
        <v>4091374.21</v>
      </c>
      <c r="I18" s="15">
        <f t="shared" si="4"/>
        <v>2801259.8600000003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si="4"/>
        <v>0</v>
      </c>
      <c r="O18" s="15">
        <f t="shared" si="4"/>
        <v>0</v>
      </c>
      <c r="P18" s="15">
        <f t="shared" si="4"/>
        <v>0</v>
      </c>
      <c r="Q18" s="15">
        <f t="shared" si="4"/>
        <v>17558581.920000002</v>
      </c>
    </row>
    <row r="19" spans="1:17" x14ac:dyDescent="0.25">
      <c r="A19" s="1" t="s">
        <v>8</v>
      </c>
      <c r="B19" s="14">
        <v>6145008</v>
      </c>
      <c r="C19" s="14">
        <v>195300</v>
      </c>
      <c r="D19" s="14">
        <f t="shared" si="3"/>
        <v>6340308</v>
      </c>
      <c r="E19" s="14">
        <v>260623.32</v>
      </c>
      <c r="F19" s="14">
        <v>247401.81</v>
      </c>
      <c r="G19" s="14">
        <v>560234.94999999995</v>
      </c>
      <c r="H19" s="14">
        <v>359753.28</v>
      </c>
      <c r="I19" s="14">
        <v>374594.05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5">SUM(E19:P19)</f>
        <v>1802607.4100000001</v>
      </c>
    </row>
    <row r="20" spans="1:17" x14ac:dyDescent="0.25">
      <c r="A20" s="1" t="s">
        <v>9</v>
      </c>
      <c r="B20" s="14">
        <v>770000</v>
      </c>
      <c r="C20" s="14">
        <v>7142545.6100000003</v>
      </c>
      <c r="D20" s="14">
        <f t="shared" si="3"/>
        <v>7912545.6100000003</v>
      </c>
      <c r="E20" s="14">
        <v>64428</v>
      </c>
      <c r="F20" s="14">
        <v>0</v>
      </c>
      <c r="G20" s="14">
        <v>0</v>
      </c>
      <c r="H20" s="14">
        <v>0</v>
      </c>
      <c r="I20" s="14">
        <v>70000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5"/>
        <v>134428</v>
      </c>
    </row>
    <row r="21" spans="1:17" x14ac:dyDescent="0.25">
      <c r="A21" s="1" t="s">
        <v>10</v>
      </c>
      <c r="B21" s="14">
        <v>6288000</v>
      </c>
      <c r="C21" s="14"/>
      <c r="D21" s="14">
        <f t="shared" si="3"/>
        <v>6288000</v>
      </c>
      <c r="E21" s="14">
        <v>0</v>
      </c>
      <c r="F21" s="14">
        <v>1007850.26</v>
      </c>
      <c r="G21" s="14">
        <v>258218</v>
      </c>
      <c r="H21" s="14">
        <v>273664.90000000002</v>
      </c>
      <c r="I21" s="14">
        <v>129552.35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5"/>
        <v>1669285.5100000002</v>
      </c>
    </row>
    <row r="22" spans="1:17" x14ac:dyDescent="0.25">
      <c r="A22" s="1" t="s">
        <v>11</v>
      </c>
      <c r="B22" s="14">
        <v>2588000</v>
      </c>
      <c r="C22" s="14">
        <v>180000</v>
      </c>
      <c r="D22" s="14">
        <f t="shared" si="3"/>
        <v>2768000</v>
      </c>
      <c r="E22" s="14">
        <v>0</v>
      </c>
      <c r="F22" s="14">
        <v>24747.86</v>
      </c>
      <c r="G22" s="14">
        <v>111962.87</v>
      </c>
      <c r="H22" s="14">
        <v>248018.4</v>
      </c>
      <c r="I22" s="14">
        <v>86261.6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5"/>
        <v>470990.73</v>
      </c>
    </row>
    <row r="23" spans="1:17" x14ac:dyDescent="0.25">
      <c r="A23" s="1" t="s">
        <v>12</v>
      </c>
      <c r="B23" s="14">
        <v>4825891</v>
      </c>
      <c r="C23" s="14">
        <v>21458790.02</v>
      </c>
      <c r="D23" s="14">
        <f t="shared" si="3"/>
        <v>26284681.02</v>
      </c>
      <c r="E23" s="14">
        <v>1522196.52</v>
      </c>
      <c r="F23" s="14">
        <v>1809806.19</v>
      </c>
      <c r="G23" s="14">
        <v>1607996.52</v>
      </c>
      <c r="H23" s="14">
        <v>1592996.52</v>
      </c>
      <c r="I23" s="14">
        <v>1592996.52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5"/>
        <v>8125992.2699999996</v>
      </c>
    </row>
    <row r="24" spans="1:17" x14ac:dyDescent="0.25">
      <c r="A24" s="1" t="s">
        <v>13</v>
      </c>
      <c r="B24" s="14">
        <v>3313173</v>
      </c>
      <c r="C24" s="14">
        <v>50000.4</v>
      </c>
      <c r="D24" s="14">
        <f t="shared" si="3"/>
        <v>3363173.4</v>
      </c>
      <c r="E24" s="14">
        <v>82449.399999999994</v>
      </c>
      <c r="F24" s="14">
        <v>74602.8</v>
      </c>
      <c r="G24" s="14">
        <v>206028.2</v>
      </c>
      <c r="H24" s="14">
        <v>445427.3</v>
      </c>
      <c r="I24" s="14">
        <v>131602.68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5"/>
        <v>940110.37999999989</v>
      </c>
    </row>
    <row r="25" spans="1:17" x14ac:dyDescent="0.25">
      <c r="A25" s="1" t="s">
        <v>14</v>
      </c>
      <c r="B25" s="14">
        <v>2172000</v>
      </c>
      <c r="C25" s="14">
        <v>41780.17</v>
      </c>
      <c r="D25" s="14">
        <f t="shared" si="3"/>
        <v>2213780.17</v>
      </c>
      <c r="E25" s="14">
        <v>399823.71</v>
      </c>
      <c r="F25" s="14">
        <v>11915.14</v>
      </c>
      <c r="G25" s="14">
        <v>48989.71</v>
      </c>
      <c r="H25" s="14">
        <v>109506.02</v>
      </c>
      <c r="I25" s="14">
        <v>2483.6799999999998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5"/>
        <v>572718.26000000013</v>
      </c>
    </row>
    <row r="26" spans="1:17" x14ac:dyDescent="0.25">
      <c r="A26" s="1" t="s">
        <v>15</v>
      </c>
      <c r="B26" s="14">
        <v>8425001</v>
      </c>
      <c r="C26" s="14">
        <v>34723136.170000002</v>
      </c>
      <c r="D26" s="14">
        <f t="shared" si="3"/>
        <v>43148137.170000002</v>
      </c>
      <c r="E26" s="14">
        <v>82600</v>
      </c>
      <c r="F26" s="14">
        <v>106300.02</v>
      </c>
      <c r="G26" s="14">
        <v>1644471.59</v>
      </c>
      <c r="H26" s="14">
        <v>488763.79</v>
      </c>
      <c r="I26" s="14">
        <v>158298.98000000001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5"/>
        <v>2480434.38</v>
      </c>
    </row>
    <row r="27" spans="1:17" x14ac:dyDescent="0.25">
      <c r="A27" s="1" t="s">
        <v>16</v>
      </c>
      <c r="B27" s="14">
        <v>4517311</v>
      </c>
      <c r="C27" s="14">
        <v>-272931</v>
      </c>
      <c r="D27" s="14">
        <f t="shared" si="3"/>
        <v>4244380</v>
      </c>
      <c r="E27" s="14">
        <v>0</v>
      </c>
      <c r="F27" s="14">
        <v>203785.99</v>
      </c>
      <c r="G27" s="14">
        <v>329514.99</v>
      </c>
      <c r="H27" s="14">
        <v>573244</v>
      </c>
      <c r="I27" s="14">
        <v>255470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5"/>
        <v>1362014.98</v>
      </c>
    </row>
    <row r="28" spans="1:17" x14ac:dyDescent="0.25">
      <c r="A28" s="5" t="s">
        <v>17</v>
      </c>
      <c r="B28" s="15">
        <f>SUM(B29:B37)</f>
        <v>14224550</v>
      </c>
      <c r="C28" s="15">
        <f>SUM(C29:C37)</f>
        <v>3674751.74</v>
      </c>
      <c r="D28" s="15">
        <f>SUM(B28+C28)</f>
        <v>17899301.740000002</v>
      </c>
      <c r="E28" s="15">
        <f t="shared" ref="E28:Q28" si="6">SUM(E29:E37)</f>
        <v>355380.5</v>
      </c>
      <c r="F28" s="15">
        <f t="shared" si="6"/>
        <v>510173.81</v>
      </c>
      <c r="G28" s="15">
        <f t="shared" si="6"/>
        <v>376720.48</v>
      </c>
      <c r="H28" s="15">
        <f t="shared" si="6"/>
        <v>810605.26</v>
      </c>
      <c r="I28" s="15">
        <f t="shared" si="6"/>
        <v>367506.69</v>
      </c>
      <c r="J28" s="15">
        <f>SUM(J29:J37)</f>
        <v>0</v>
      </c>
      <c r="K28" s="15">
        <f t="shared" si="6"/>
        <v>0</v>
      </c>
      <c r="L28" s="15">
        <f t="shared" si="6"/>
        <v>0</v>
      </c>
      <c r="M28" s="15">
        <f>SUM(M29:M37)</f>
        <v>0</v>
      </c>
      <c r="N28" s="15">
        <f t="shared" si="6"/>
        <v>0</v>
      </c>
      <c r="O28" s="15">
        <f t="shared" si="6"/>
        <v>0</v>
      </c>
      <c r="P28" s="15">
        <f t="shared" si="6"/>
        <v>0</v>
      </c>
      <c r="Q28" s="15">
        <f t="shared" si="6"/>
        <v>2420386.7400000002</v>
      </c>
    </row>
    <row r="29" spans="1:17" x14ac:dyDescent="0.25">
      <c r="A29" s="1" t="s">
        <v>18</v>
      </c>
      <c r="B29" s="14">
        <v>569000</v>
      </c>
      <c r="C29" s="14">
        <v>205905.42</v>
      </c>
      <c r="D29" s="14">
        <f t="shared" si="3"/>
        <v>774905.42</v>
      </c>
      <c r="E29" s="14">
        <v>13983</v>
      </c>
      <c r="F29" s="14">
        <v>27966</v>
      </c>
      <c r="G29" s="14">
        <v>38615.5</v>
      </c>
      <c r="H29" s="14">
        <v>315844.65999999997</v>
      </c>
      <c r="I29" s="14">
        <v>28619.55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7" si="7">SUM(E29:P29)</f>
        <v>425028.70999999996</v>
      </c>
    </row>
    <row r="30" spans="1:17" x14ac:dyDescent="0.25">
      <c r="A30" s="1" t="s">
        <v>19</v>
      </c>
      <c r="B30" s="14">
        <v>713250</v>
      </c>
      <c r="C30" s="14">
        <v>808500</v>
      </c>
      <c r="D30" s="14">
        <f t="shared" si="3"/>
        <v>1521750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7"/>
        <v>0</v>
      </c>
    </row>
    <row r="31" spans="1:17" x14ac:dyDescent="0.25">
      <c r="A31" s="1" t="s">
        <v>20</v>
      </c>
      <c r="B31" s="14">
        <v>1479275</v>
      </c>
      <c r="C31" s="14">
        <v>69740</v>
      </c>
      <c r="D31" s="14">
        <f t="shared" si="3"/>
        <v>1549015</v>
      </c>
      <c r="E31" s="14">
        <v>0</v>
      </c>
      <c r="F31" s="14">
        <v>0</v>
      </c>
      <c r="G31" s="14">
        <v>5815.04</v>
      </c>
      <c r="H31" s="14">
        <v>169448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7"/>
        <v>175263.04</v>
      </c>
    </row>
    <row r="32" spans="1:17" x14ac:dyDescent="0.25">
      <c r="A32" s="1" t="s">
        <v>21</v>
      </c>
      <c r="B32" s="14">
        <v>66000</v>
      </c>
      <c r="C32" s="14">
        <v>3200</v>
      </c>
      <c r="D32" s="14">
        <f t="shared" si="3"/>
        <v>69200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7"/>
        <v>0</v>
      </c>
    </row>
    <row r="33" spans="1:17" x14ac:dyDescent="0.25">
      <c r="A33" s="1" t="s">
        <v>22</v>
      </c>
      <c r="B33" s="14">
        <v>180000</v>
      </c>
      <c r="C33" s="14">
        <v>-56500</v>
      </c>
      <c r="D33" s="14">
        <f t="shared" si="3"/>
        <v>123500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7"/>
        <v>0</v>
      </c>
    </row>
    <row r="34" spans="1:17" x14ac:dyDescent="0.25">
      <c r="A34" s="1" t="s">
        <v>23</v>
      </c>
      <c r="B34" s="14">
        <v>85000</v>
      </c>
      <c r="C34" s="14">
        <v>4700</v>
      </c>
      <c r="D34" s="14">
        <f t="shared" si="3"/>
        <v>89700</v>
      </c>
      <c r="E34" s="14">
        <v>0</v>
      </c>
      <c r="F34" s="14">
        <v>0</v>
      </c>
      <c r="G34" s="14">
        <v>0</v>
      </c>
      <c r="H34" s="14">
        <v>7015.1</v>
      </c>
      <c r="I34" s="14">
        <v>960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7"/>
        <v>7975.1</v>
      </c>
    </row>
    <row r="35" spans="1:17" x14ac:dyDescent="0.25">
      <c r="A35" s="1" t="s">
        <v>24</v>
      </c>
      <c r="B35" s="14">
        <v>9287000</v>
      </c>
      <c r="C35" s="14">
        <v>-1704000</v>
      </c>
      <c r="D35" s="14">
        <f t="shared" si="3"/>
        <v>7583000</v>
      </c>
      <c r="E35" s="14">
        <v>341397.5</v>
      </c>
      <c r="F35" s="14">
        <v>328897.5</v>
      </c>
      <c r="G35" s="14">
        <v>309211.5</v>
      </c>
      <c r="H35" s="14">
        <v>307972.5</v>
      </c>
      <c r="I35" s="14">
        <v>328052.5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7"/>
        <v>1615531.5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7"/>
        <v>0</v>
      </c>
    </row>
    <row r="37" spans="1:17" x14ac:dyDescent="0.25">
      <c r="A37" s="1" t="s">
        <v>26</v>
      </c>
      <c r="B37" s="14">
        <v>1845025</v>
      </c>
      <c r="C37" s="14">
        <v>4343206.32</v>
      </c>
      <c r="D37" s="14">
        <f t="shared" si="3"/>
        <v>6188231.3200000003</v>
      </c>
      <c r="E37" s="14">
        <v>0</v>
      </c>
      <c r="F37" s="14">
        <v>153310.31</v>
      </c>
      <c r="G37" s="14">
        <v>23078.44</v>
      </c>
      <c r="H37" s="14">
        <v>10325</v>
      </c>
      <c r="I37" s="14">
        <v>9874.64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si="7"/>
        <v>196588.39</v>
      </c>
    </row>
    <row r="38" spans="1:17" x14ac:dyDescent="0.25">
      <c r="A38" s="5" t="s">
        <v>27</v>
      </c>
      <c r="B38" s="15">
        <f>SUM(B39:B46)</f>
        <v>148085000</v>
      </c>
      <c r="C38" s="15">
        <f>SUM(C39:C46)</f>
        <v>3375000</v>
      </c>
      <c r="D38" s="15">
        <f>SUM(B38+C38)</f>
        <v>151460000</v>
      </c>
      <c r="E38" s="15">
        <f t="shared" ref="E38" si="8">SUM(E39:E46)</f>
        <v>19540416.670000002</v>
      </c>
      <c r="F38" s="15">
        <f t="shared" ref="F38:Q38" si="9">SUM(F39:F46)</f>
        <v>8111250</v>
      </c>
      <c r="G38" s="15">
        <f t="shared" si="9"/>
        <v>9286249.9900000002</v>
      </c>
      <c r="H38" s="15">
        <f t="shared" si="9"/>
        <v>21351402.66</v>
      </c>
      <c r="I38" s="15">
        <f t="shared" si="9"/>
        <v>8448749.9900000002</v>
      </c>
      <c r="J38" s="15">
        <f t="shared" si="9"/>
        <v>0</v>
      </c>
      <c r="K38" s="15">
        <f t="shared" si="9"/>
        <v>0</v>
      </c>
      <c r="L38" s="15">
        <f t="shared" si="9"/>
        <v>0</v>
      </c>
      <c r="M38" s="15">
        <f t="shared" si="9"/>
        <v>0</v>
      </c>
      <c r="N38" s="15">
        <f t="shared" si="9"/>
        <v>0</v>
      </c>
      <c r="O38" s="15">
        <f t="shared" si="9"/>
        <v>0</v>
      </c>
      <c r="P38" s="15">
        <f t="shared" si="9"/>
        <v>0</v>
      </c>
      <c r="Q38" s="15">
        <f t="shared" si="9"/>
        <v>66738069.31000001</v>
      </c>
    </row>
    <row r="39" spans="1:17" x14ac:dyDescent="0.25">
      <c r="A39" s="1" t="s">
        <v>28</v>
      </c>
      <c r="B39" s="14">
        <v>148085000</v>
      </c>
      <c r="C39" s="14">
        <v>3375000</v>
      </c>
      <c r="D39" s="14">
        <f t="shared" si="3"/>
        <v>151460000</v>
      </c>
      <c r="E39" s="14">
        <v>19540416.670000002</v>
      </c>
      <c r="F39" s="14">
        <v>8111250</v>
      </c>
      <c r="G39" s="14">
        <v>9286249.9900000002</v>
      </c>
      <c r="H39" s="14">
        <v>19890416.66</v>
      </c>
      <c r="I39" s="14">
        <v>8448749.9900000002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:Q46" si="10">SUM(E39:P39)</f>
        <v>65277083.31000001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10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0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0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0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0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1460986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0"/>
        <v>1460986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0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1">SUM(E48:E53)</f>
        <v>0</v>
      </c>
      <c r="F47" s="15">
        <f t="shared" si="11"/>
        <v>0</v>
      </c>
      <c r="G47" s="15">
        <f t="shared" si="11"/>
        <v>0</v>
      </c>
      <c r="H47" s="15">
        <f t="shared" si="11"/>
        <v>0</v>
      </c>
      <c r="I47" s="15">
        <f t="shared" si="11"/>
        <v>0</v>
      </c>
      <c r="J47" s="15">
        <f t="shared" si="11"/>
        <v>0</v>
      </c>
      <c r="K47" s="15">
        <f t="shared" si="11"/>
        <v>0</v>
      </c>
      <c r="L47" s="15">
        <f t="shared" si="11"/>
        <v>0</v>
      </c>
      <c r="M47" s="15">
        <f t="shared" si="11"/>
        <v>0</v>
      </c>
      <c r="N47" s="15">
        <f t="shared" si="11"/>
        <v>0</v>
      </c>
      <c r="O47" s="15">
        <f t="shared" si="11"/>
        <v>0</v>
      </c>
      <c r="P47" s="15">
        <f t="shared" si="11"/>
        <v>0</v>
      </c>
      <c r="Q47" s="15">
        <f t="shared" si="11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2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2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2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2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2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2"/>
        <v>0</v>
      </c>
    </row>
    <row r="54" spans="1:17" x14ac:dyDescent="0.25">
      <c r="A54" s="5" t="s">
        <v>43</v>
      </c>
      <c r="B54" s="15">
        <f>SUM(B55:B63)</f>
        <v>12365000</v>
      </c>
      <c r="C54" s="15">
        <f>SUM(C55:C63)</f>
        <v>18233681</v>
      </c>
      <c r="D54" s="15">
        <f>SUM(B54+C54)</f>
        <v>30598681</v>
      </c>
      <c r="E54" s="15">
        <f t="shared" ref="E54:Q54" si="13">SUM(E55:E63)</f>
        <v>2710372.49</v>
      </c>
      <c r="F54" s="15">
        <f t="shared" si="13"/>
        <v>1577507.99</v>
      </c>
      <c r="G54" s="15">
        <f t="shared" si="13"/>
        <v>528639.97</v>
      </c>
      <c r="H54" s="15">
        <f t="shared" si="13"/>
        <v>0</v>
      </c>
      <c r="I54" s="15">
        <f t="shared" si="13"/>
        <v>0</v>
      </c>
      <c r="J54" s="15">
        <f t="shared" si="13"/>
        <v>0</v>
      </c>
      <c r="K54" s="15">
        <f t="shared" si="13"/>
        <v>0</v>
      </c>
      <c r="L54" s="15">
        <f t="shared" si="13"/>
        <v>0</v>
      </c>
      <c r="M54" s="15">
        <f t="shared" si="13"/>
        <v>0</v>
      </c>
      <c r="N54" s="15">
        <f t="shared" si="13"/>
        <v>0</v>
      </c>
      <c r="O54" s="15">
        <f t="shared" si="13"/>
        <v>0</v>
      </c>
      <c r="P54" s="15">
        <f t="shared" si="13"/>
        <v>0</v>
      </c>
      <c r="Q54" s="15">
        <f t="shared" si="13"/>
        <v>4816520.45</v>
      </c>
    </row>
    <row r="55" spans="1:17" x14ac:dyDescent="0.25">
      <c r="A55" s="1" t="s">
        <v>44</v>
      </c>
      <c r="B55" s="14">
        <v>700000</v>
      </c>
      <c r="C55" s="14">
        <v>6048000</v>
      </c>
      <c r="D55" s="14">
        <f t="shared" si="3"/>
        <v>6748000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3" si="14">SUM(E55:P55)</f>
        <v>0</v>
      </c>
    </row>
    <row r="56" spans="1:17" x14ac:dyDescent="0.25">
      <c r="A56" s="1" t="s">
        <v>45</v>
      </c>
      <c r="B56" s="14">
        <v>0</v>
      </c>
      <c r="C56" s="14">
        <v>1228581</v>
      </c>
      <c r="D56" s="14">
        <f t="shared" si="3"/>
        <v>1228581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4"/>
        <v>0</v>
      </c>
    </row>
    <row r="57" spans="1:17" x14ac:dyDescent="0.25">
      <c r="A57" s="1" t="s">
        <v>46</v>
      </c>
      <c r="B57" s="14">
        <v>11415000</v>
      </c>
      <c r="C57" s="14">
        <v>7252227.5</v>
      </c>
      <c r="D57" s="14">
        <f t="shared" si="3"/>
        <v>18667227.5</v>
      </c>
      <c r="E57" s="14">
        <v>0</v>
      </c>
      <c r="F57" s="14">
        <v>1577507.99</v>
      </c>
      <c r="G57" s="14">
        <v>528639.97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4"/>
        <v>2106147.96</v>
      </c>
    </row>
    <row r="58" spans="1:17" x14ac:dyDescent="0.25">
      <c r="A58" s="1" t="s">
        <v>47</v>
      </c>
      <c r="B58" s="14">
        <v>0</v>
      </c>
      <c r="C58" s="14">
        <v>70000</v>
      </c>
      <c r="D58" s="14">
        <f t="shared" si="3"/>
        <v>70000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4"/>
        <v>0</v>
      </c>
    </row>
    <row r="59" spans="1:17" x14ac:dyDescent="0.25">
      <c r="A59" s="1" t="s">
        <v>48</v>
      </c>
      <c r="B59" s="14">
        <v>250000</v>
      </c>
      <c r="C59" s="14">
        <v>851500</v>
      </c>
      <c r="D59" s="14">
        <f t="shared" si="3"/>
        <v>1101500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4"/>
        <v>0</v>
      </c>
    </row>
    <row r="60" spans="1:17" x14ac:dyDescent="0.25">
      <c r="A60" s="1" t="s">
        <v>49</v>
      </c>
      <c r="B60" s="14">
        <v>0</v>
      </c>
      <c r="C60" s="14">
        <v>73000</v>
      </c>
      <c r="D60" s="14">
        <f t="shared" si="3"/>
        <v>73000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4"/>
        <v>0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4"/>
        <v>0</v>
      </c>
    </row>
    <row r="62" spans="1:17" x14ac:dyDescent="0.25">
      <c r="A62" s="1" t="s">
        <v>51</v>
      </c>
      <c r="B62" s="14">
        <v>0</v>
      </c>
      <c r="C62" s="14">
        <v>2710372.5</v>
      </c>
      <c r="D62" s="14">
        <f t="shared" si="3"/>
        <v>2710372.5</v>
      </c>
      <c r="E62" s="14">
        <v>2710372.49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4"/>
        <v>2710372.49</v>
      </c>
    </row>
    <row r="63" spans="1:17" x14ac:dyDescent="0.25">
      <c r="A63" s="1" t="s">
        <v>52</v>
      </c>
      <c r="B63" s="14">
        <v>0</v>
      </c>
      <c r="C63" s="14"/>
      <c r="D63" s="14">
        <f t="shared" si="3"/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4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>SUM(B64+C64)</f>
        <v>0</v>
      </c>
      <c r="E64" s="15">
        <f t="shared" ref="E64:Q64" si="15">SUM(E65:E68)</f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  <c r="Q64" s="15">
        <f t="shared" si="15"/>
        <v>0</v>
      </c>
    </row>
    <row r="65" spans="1:17" x14ac:dyDescent="0.25">
      <c r="A65" s="1" t="s">
        <v>54</v>
      </c>
      <c r="B65" s="14">
        <v>0</v>
      </c>
      <c r="C65" s="14"/>
      <c r="D65" s="14">
        <f t="shared" si="3"/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6">SUM(E70:E71)</f>
        <v>0</v>
      </c>
      <c r="F69" s="15">
        <f t="shared" si="16"/>
        <v>0</v>
      </c>
      <c r="G69" s="15">
        <f t="shared" si="16"/>
        <v>0</v>
      </c>
      <c r="H69" s="15">
        <f t="shared" si="16"/>
        <v>0</v>
      </c>
      <c r="I69" s="15">
        <f t="shared" si="16"/>
        <v>0</v>
      </c>
      <c r="J69" s="15">
        <f t="shared" si="16"/>
        <v>0</v>
      </c>
      <c r="K69" s="15">
        <f t="shared" si="16"/>
        <v>0</v>
      </c>
      <c r="L69" s="15">
        <f t="shared" si="16"/>
        <v>0</v>
      </c>
      <c r="M69" s="15">
        <f t="shared" si="16"/>
        <v>0</v>
      </c>
      <c r="N69" s="15">
        <f t="shared" si="16"/>
        <v>0</v>
      </c>
      <c r="O69" s="15">
        <f t="shared" si="16"/>
        <v>0</v>
      </c>
      <c r="P69" s="15">
        <f t="shared" si="16"/>
        <v>0</v>
      </c>
      <c r="Q69" s="15">
        <f t="shared" si="16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7">SUM(E73:E75)</f>
        <v>0</v>
      </c>
      <c r="F72" s="15">
        <f t="shared" si="17"/>
        <v>0</v>
      </c>
      <c r="G72" s="15">
        <f t="shared" si="17"/>
        <v>0</v>
      </c>
      <c r="H72" s="15">
        <f t="shared" si="17"/>
        <v>0</v>
      </c>
      <c r="I72" s="15">
        <f t="shared" si="17"/>
        <v>0</v>
      </c>
      <c r="J72" s="15">
        <f t="shared" si="17"/>
        <v>0</v>
      </c>
      <c r="K72" s="15">
        <f t="shared" si="17"/>
        <v>0</v>
      </c>
      <c r="L72" s="15">
        <f t="shared" si="17"/>
        <v>0</v>
      </c>
      <c r="M72" s="15">
        <f t="shared" si="17"/>
        <v>0</v>
      </c>
      <c r="N72" s="15">
        <f t="shared" si="17"/>
        <v>0</v>
      </c>
      <c r="O72" s="15">
        <f t="shared" si="17"/>
        <v>0</v>
      </c>
      <c r="P72" s="15">
        <f t="shared" si="17"/>
        <v>0</v>
      </c>
      <c r="Q72" s="15">
        <f t="shared" si="17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8">SUM(E78:E79)</f>
        <v>0</v>
      </c>
      <c r="F77" s="15">
        <f t="shared" si="18"/>
        <v>0</v>
      </c>
      <c r="G77" s="15">
        <f t="shared" si="18"/>
        <v>0</v>
      </c>
      <c r="H77" s="15">
        <f t="shared" si="18"/>
        <v>0</v>
      </c>
      <c r="I77" s="15">
        <f t="shared" si="18"/>
        <v>0</v>
      </c>
      <c r="J77" s="15">
        <f t="shared" si="18"/>
        <v>0</v>
      </c>
      <c r="K77" s="15">
        <f t="shared" si="18"/>
        <v>0</v>
      </c>
      <c r="L77" s="15">
        <f t="shared" si="18"/>
        <v>0</v>
      </c>
      <c r="M77" s="15">
        <f t="shared" si="18"/>
        <v>0</v>
      </c>
      <c r="N77" s="15">
        <f t="shared" si="18"/>
        <v>0</v>
      </c>
      <c r="O77" s="15">
        <f t="shared" si="18"/>
        <v>0</v>
      </c>
      <c r="P77" s="15">
        <f t="shared" si="18"/>
        <v>0</v>
      </c>
      <c r="Q77" s="15">
        <f t="shared" si="18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9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9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0">SUM(E81:E82)</f>
        <v>0</v>
      </c>
      <c r="F80" s="15">
        <f t="shared" si="20"/>
        <v>0</v>
      </c>
      <c r="G80" s="15">
        <f t="shared" si="20"/>
        <v>0</v>
      </c>
      <c r="H80" s="15">
        <f t="shared" si="20"/>
        <v>0</v>
      </c>
      <c r="I80" s="15">
        <f t="shared" si="20"/>
        <v>0</v>
      </c>
      <c r="J80" s="15">
        <f t="shared" si="20"/>
        <v>0</v>
      </c>
      <c r="K80" s="15">
        <f t="shared" si="20"/>
        <v>0</v>
      </c>
      <c r="L80" s="15">
        <f t="shared" si="20"/>
        <v>0</v>
      </c>
      <c r="M80" s="15">
        <f t="shared" si="20"/>
        <v>0</v>
      </c>
      <c r="N80" s="15">
        <f t="shared" si="20"/>
        <v>0</v>
      </c>
      <c r="O80" s="15">
        <f t="shared" si="20"/>
        <v>0</v>
      </c>
      <c r="P80" s="15">
        <f t="shared" si="20"/>
        <v>0</v>
      </c>
      <c r="Q80" s="15">
        <f t="shared" si="20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1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1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2">SUM(E84)</f>
        <v>0</v>
      </c>
      <c r="F83" s="15">
        <f t="shared" si="22"/>
        <v>0</v>
      </c>
      <c r="G83" s="15">
        <f t="shared" si="22"/>
        <v>0</v>
      </c>
      <c r="H83" s="15">
        <f t="shared" si="22"/>
        <v>0</v>
      </c>
      <c r="I83" s="15">
        <f t="shared" si="22"/>
        <v>0</v>
      </c>
      <c r="J83" s="15">
        <f t="shared" si="22"/>
        <v>0</v>
      </c>
      <c r="K83" s="15">
        <f t="shared" si="22"/>
        <v>0</v>
      </c>
      <c r="L83" s="15">
        <f t="shared" si="22"/>
        <v>0</v>
      </c>
      <c r="M83" s="15">
        <f t="shared" si="22"/>
        <v>0</v>
      </c>
      <c r="N83" s="15">
        <f t="shared" si="22"/>
        <v>0</v>
      </c>
      <c r="O83" s="15">
        <f t="shared" si="22"/>
        <v>0</v>
      </c>
      <c r="P83" s="15">
        <f t="shared" si="22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349357729</v>
      </c>
      <c r="C85" s="17">
        <f>+C12+C18+C28+C38+C47+C54+C64+C69+C72+C77+C80+C83</f>
        <v>88802054.109999999</v>
      </c>
      <c r="D85" s="17">
        <f t="shared" ref="D85" si="24">+D12+D18+D28+D38+D47+D54+D64+D69+D72+D77+D80+D83</f>
        <v>438159783.11000001</v>
      </c>
      <c r="E85" s="17">
        <f t="shared" ref="E85:Q85" si="25">+E12+E18+E28+E38+E47+E54+E64+E69+E72+E77+E80+E83</f>
        <v>33968755.660000004</v>
      </c>
      <c r="F85" s="18">
        <f t="shared" si="25"/>
        <v>23012591.219999999</v>
      </c>
      <c r="G85" s="17">
        <f t="shared" si="25"/>
        <v>23636518.75</v>
      </c>
      <c r="H85" s="18">
        <f t="shared" si="25"/>
        <v>41956515.120000005</v>
      </c>
      <c r="I85" s="17">
        <f t="shared" si="25"/>
        <v>21749073.030000001</v>
      </c>
      <c r="J85" s="18">
        <f>+J12+J18+J28+J38+J47+J54+J64+J69+J72+J77+J80+J83</f>
        <v>0</v>
      </c>
      <c r="K85" s="17">
        <f t="shared" si="25"/>
        <v>0</v>
      </c>
      <c r="L85" s="18">
        <f t="shared" si="25"/>
        <v>0</v>
      </c>
      <c r="M85" s="17">
        <f t="shared" si="25"/>
        <v>0</v>
      </c>
      <c r="N85" s="18">
        <f t="shared" si="25"/>
        <v>0</v>
      </c>
      <c r="O85" s="17">
        <f t="shared" si="25"/>
        <v>0</v>
      </c>
      <c r="P85" s="18">
        <f t="shared" si="25"/>
        <v>0</v>
      </c>
      <c r="Q85" s="17">
        <f t="shared" si="25"/>
        <v>144323453.78</v>
      </c>
    </row>
    <row r="87" spans="1:17" x14ac:dyDescent="0.25">
      <c r="A87" s="8" t="s">
        <v>96</v>
      </c>
      <c r="B87" s="24"/>
      <c r="C87" s="24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23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x14ac:dyDescent="0.25">
      <c r="A94" s="13" t="s">
        <v>100</v>
      </c>
    </row>
    <row r="95" spans="1:17" x14ac:dyDescent="0.25">
      <c r="A95" s="13" t="s">
        <v>101</v>
      </c>
    </row>
    <row r="96" spans="1:17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5" t="s">
        <v>104</v>
      </c>
      <c r="L99" s="25"/>
      <c r="M99" s="25"/>
      <c r="N99" s="25"/>
      <c r="O99" s="25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6" t="s">
        <v>106</v>
      </c>
      <c r="L102" s="26"/>
      <c r="M102" s="26"/>
      <c r="N102" s="26"/>
      <c r="O102" s="26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5" t="s">
        <v>108</v>
      </c>
      <c r="L103" s="25"/>
      <c r="M103" s="25"/>
      <c r="N103" s="25"/>
      <c r="O103" s="25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2025-09-03T11:23:14Z</cp:lastPrinted>
  <dcterms:created xsi:type="dcterms:W3CDTF">2021-07-29T18:58:50Z</dcterms:created>
  <dcterms:modified xsi:type="dcterms:W3CDTF">2026-06-11T13:24:00Z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