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3- MARZO\"/>
    </mc:Choice>
  </mc:AlternateContent>
  <xr:revisionPtr revIDLastSave="0" documentId="13_ncr:1_{4C120F44-5498-4EEA-BBE5-F112D0414F6E}" xr6:coauthVersionLast="47" xr6:coauthVersionMax="47" xr10:uidLastSave="{00000000-0000-0000-0000-000000000000}"/>
  <bookViews>
    <workbookView xWindow="-120" yWindow="-120" windowWidth="20730" windowHeight="11040" tabRatio="587" xr2:uid="{2D3EAF83-11C4-4897-A227-9D7D402A6A17}"/>
  </bookViews>
  <sheets>
    <sheet name="Marz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7" i="2" l="1"/>
  <c r="F152" i="2"/>
  <c r="H68" i="2"/>
  <c r="J68" i="2" s="1"/>
  <c r="G18" i="2"/>
  <c r="I100" i="2"/>
  <c r="H100" i="2"/>
  <c r="F100" i="2"/>
  <c r="E100" i="2"/>
  <c r="J99" i="2"/>
  <c r="K99" i="2" s="1"/>
  <c r="G100" i="2"/>
  <c r="I23" i="2"/>
  <c r="H23" i="2"/>
  <c r="G23" i="2"/>
  <c r="F23" i="2"/>
  <c r="E23" i="2"/>
  <c r="I18" i="2"/>
  <c r="E18" i="2"/>
  <c r="F17" i="2" l="1"/>
  <c r="J17" i="2" s="1"/>
  <c r="K17" i="2" s="1"/>
  <c r="E149" i="2"/>
  <c r="J145" i="2"/>
  <c r="K145" i="2" s="1"/>
  <c r="E141" i="2"/>
  <c r="J140" i="2"/>
  <c r="K140" i="2" s="1"/>
  <c r="J118" i="2"/>
  <c r="J92" i="2"/>
  <c r="K92" i="2" s="1"/>
  <c r="J88" i="2"/>
  <c r="J87" i="2"/>
  <c r="K87" i="2" s="1"/>
  <c r="I73" i="2"/>
  <c r="H73" i="2"/>
  <c r="G73" i="2"/>
  <c r="F73" i="2"/>
  <c r="E73" i="2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I40" i="2" l="1"/>
  <c r="H40" i="2"/>
  <c r="G40" i="2"/>
  <c r="F40" i="2"/>
  <c r="E40" i="2"/>
  <c r="J39" i="2"/>
  <c r="K39" i="2" s="1"/>
  <c r="J38" i="2"/>
  <c r="K38" i="2" s="1"/>
  <c r="J37" i="2"/>
  <c r="K37" i="2" s="1"/>
  <c r="I26" i="2"/>
  <c r="J26" i="2" s="1"/>
  <c r="J22" i="2"/>
  <c r="K22" i="2" s="1"/>
  <c r="H15" i="2" l="1"/>
  <c r="F15" i="2"/>
  <c r="H13" i="2"/>
  <c r="F13" i="2"/>
  <c r="J16" i="2"/>
  <c r="K16" i="2" s="1"/>
  <c r="J14" i="2"/>
  <c r="K14" i="2" s="1"/>
  <c r="J15" i="2" l="1"/>
  <c r="K15" i="2" s="1"/>
  <c r="F18" i="2"/>
  <c r="J13" i="2"/>
  <c r="K13" i="2" s="1"/>
  <c r="J27" i="2"/>
  <c r="J117" i="2"/>
  <c r="K117" i="2" s="1"/>
  <c r="G27" i="2"/>
  <c r="G32" i="2"/>
  <c r="G44" i="2"/>
  <c r="G48" i="2"/>
  <c r="G55" i="2"/>
  <c r="G59" i="2"/>
  <c r="G106" i="2"/>
  <c r="G113" i="2"/>
  <c r="G119" i="2"/>
  <c r="G123" i="2"/>
  <c r="G127" i="2"/>
  <c r="G131" i="2"/>
  <c r="G135" i="2"/>
  <c r="G141" i="2"/>
  <c r="G149" i="2"/>
  <c r="G155" i="2"/>
  <c r="H123" i="2"/>
  <c r="H127" i="2"/>
  <c r="J122" i="2"/>
  <c r="K122" i="2" s="1"/>
  <c r="K123" i="2" s="1"/>
  <c r="I127" i="2"/>
  <c r="F127" i="2"/>
  <c r="E127" i="2"/>
  <c r="J126" i="2"/>
  <c r="J127" i="2" s="1"/>
  <c r="I123" i="2"/>
  <c r="F123" i="2"/>
  <c r="E123" i="2"/>
  <c r="J112" i="2"/>
  <c r="K112" i="2" s="1"/>
  <c r="H12" i="2"/>
  <c r="H18" i="2" s="1"/>
  <c r="J98" i="2"/>
  <c r="K98" i="2" s="1"/>
  <c r="I155" i="2"/>
  <c r="H155" i="2"/>
  <c r="F155" i="2"/>
  <c r="E155" i="2"/>
  <c r="J154" i="2"/>
  <c r="K154" i="2" s="1"/>
  <c r="J153" i="2"/>
  <c r="K153" i="2" s="1"/>
  <c r="J152" i="2"/>
  <c r="I149" i="2"/>
  <c r="H149" i="2"/>
  <c r="F149" i="2"/>
  <c r="J148" i="2"/>
  <c r="K148" i="2" s="1"/>
  <c r="J147" i="2"/>
  <c r="K147" i="2" s="1"/>
  <c r="J146" i="2"/>
  <c r="K146" i="2" s="1"/>
  <c r="J144" i="2"/>
  <c r="K144" i="2" s="1"/>
  <c r="I141" i="2"/>
  <c r="H141" i="2"/>
  <c r="F141" i="2"/>
  <c r="J139" i="2"/>
  <c r="K139" i="2" s="1"/>
  <c r="J138" i="2"/>
  <c r="K138" i="2" s="1"/>
  <c r="I135" i="2"/>
  <c r="H135" i="2"/>
  <c r="F135" i="2"/>
  <c r="E135" i="2"/>
  <c r="J134" i="2"/>
  <c r="K134" i="2" s="1"/>
  <c r="K135" i="2" s="1"/>
  <c r="I131" i="2"/>
  <c r="H131" i="2"/>
  <c r="F131" i="2"/>
  <c r="E131" i="2"/>
  <c r="J130" i="2"/>
  <c r="K130" i="2" s="1"/>
  <c r="K131" i="2" s="1"/>
  <c r="I119" i="2"/>
  <c r="H119" i="2"/>
  <c r="F119" i="2"/>
  <c r="E119" i="2"/>
  <c r="K118" i="2"/>
  <c r="J116" i="2"/>
  <c r="K116" i="2" s="1"/>
  <c r="I113" i="2"/>
  <c r="H113" i="2"/>
  <c r="F113" i="2"/>
  <c r="E113" i="2"/>
  <c r="J111" i="2"/>
  <c r="K111" i="2" s="1"/>
  <c r="J110" i="2"/>
  <c r="K110" i="2" s="1"/>
  <c r="J109" i="2"/>
  <c r="I106" i="2"/>
  <c r="H106" i="2"/>
  <c r="F106" i="2"/>
  <c r="E106" i="2"/>
  <c r="J105" i="2"/>
  <c r="K105" i="2" s="1"/>
  <c r="J104" i="2"/>
  <c r="J103" i="2"/>
  <c r="K103" i="2" s="1"/>
  <c r="J97" i="2"/>
  <c r="K97" i="2" s="1"/>
  <c r="J96" i="2"/>
  <c r="K96" i="2" s="1"/>
  <c r="J95" i="2"/>
  <c r="K95" i="2" s="1"/>
  <c r="J94" i="2"/>
  <c r="K94" i="2" s="1"/>
  <c r="J93" i="2"/>
  <c r="K93" i="2" s="1"/>
  <c r="J91" i="2"/>
  <c r="K91" i="2" s="1"/>
  <c r="J90" i="2"/>
  <c r="K90" i="2" s="1"/>
  <c r="J89" i="2"/>
  <c r="K89" i="2" s="1"/>
  <c r="K88" i="2"/>
  <c r="J86" i="2"/>
  <c r="K86" i="2" s="1"/>
  <c r="J85" i="2"/>
  <c r="K85" i="2" s="1"/>
  <c r="J84" i="2"/>
  <c r="I81" i="2"/>
  <c r="H81" i="2"/>
  <c r="G81" i="2"/>
  <c r="F81" i="2"/>
  <c r="E81" i="2"/>
  <c r="J80" i="2"/>
  <c r="K80" i="2" s="1"/>
  <c r="J79" i="2"/>
  <c r="K79" i="2" s="1"/>
  <c r="J78" i="2"/>
  <c r="K78" i="2" s="1"/>
  <c r="J77" i="2"/>
  <c r="J76" i="2"/>
  <c r="K76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6" i="2"/>
  <c r="K36" i="2" s="1"/>
  <c r="J35" i="2"/>
  <c r="I32" i="2"/>
  <c r="H32" i="2"/>
  <c r="F32" i="2"/>
  <c r="E32" i="2"/>
  <c r="J31" i="2"/>
  <c r="K31" i="2" s="1"/>
  <c r="J30" i="2"/>
  <c r="H27" i="2"/>
  <c r="F27" i="2"/>
  <c r="E27" i="2"/>
  <c r="J21" i="2"/>
  <c r="J23" i="2" s="1"/>
  <c r="J11" i="2"/>
  <c r="J100" i="2" l="1"/>
  <c r="J73" i="2"/>
  <c r="H157" i="2"/>
  <c r="J18" i="2"/>
  <c r="E157" i="2"/>
  <c r="K63" i="2"/>
  <c r="K35" i="2"/>
  <c r="K40" i="2" s="1"/>
  <c r="J40" i="2"/>
  <c r="I27" i="2"/>
  <c r="I157" i="2" s="1"/>
  <c r="G157" i="2"/>
  <c r="K126" i="2"/>
  <c r="K127" i="2" s="1"/>
  <c r="J123" i="2"/>
  <c r="K12" i="2"/>
  <c r="F157" i="2"/>
  <c r="J59" i="2"/>
  <c r="J106" i="2"/>
  <c r="J131" i="2"/>
  <c r="K47" i="2"/>
  <c r="K48" i="2" s="1"/>
  <c r="J149" i="2"/>
  <c r="J32" i="2"/>
  <c r="J81" i="2"/>
  <c r="J155" i="2"/>
  <c r="K149" i="2"/>
  <c r="K119" i="2"/>
  <c r="K21" i="2"/>
  <c r="K23" i="2" s="1"/>
  <c r="K26" i="2"/>
  <c r="K27" i="2" s="1"/>
  <c r="K77" i="2"/>
  <c r="K81" i="2" s="1"/>
  <c r="K104" i="2"/>
  <c r="K106" i="2" s="1"/>
  <c r="J113" i="2"/>
  <c r="K141" i="2"/>
  <c r="J55" i="2"/>
  <c r="J119" i="2"/>
  <c r="J141" i="2"/>
  <c r="K30" i="2"/>
  <c r="K32" i="2" s="1"/>
  <c r="J44" i="2"/>
  <c r="K55" i="2"/>
  <c r="K62" i="2"/>
  <c r="J135" i="2"/>
  <c r="K152" i="2"/>
  <c r="K155" i="2" s="1"/>
  <c r="K11" i="2"/>
  <c r="K84" i="2"/>
  <c r="K100" i="2" s="1"/>
  <c r="K109" i="2"/>
  <c r="K113" i="2" s="1"/>
  <c r="K18" i="2" l="1"/>
  <c r="K73" i="2"/>
  <c r="J157" i="2"/>
  <c r="K157" i="2" l="1"/>
</calcChain>
</file>

<file path=xl/sharedStrings.xml><?xml version="1.0" encoding="utf-8"?>
<sst xmlns="http://schemas.openxmlformats.org/spreadsheetml/2006/main" count="388" uniqueCount="182">
  <si>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</si>
  <si>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</si>
  <si>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</si>
  <si>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</si>
  <si>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</si>
  <si>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</si>
  <si>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</si>
  <si>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</si>
  <si>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</si>
  <si>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</si>
  <si>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</si>
  <si>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</si>
  <si>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</si>
  <si>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</si>
  <si>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</si>
  <si>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</si>
  <si>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</si>
  <si>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</si>
  <si>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</si>
  <si>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</si>
  <si>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</si>
  <si>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</si>
  <si>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</si>
  <si>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</si>
  <si>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</si>
  <si>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</si>
  <si>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</si>
  <si>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</si>
  <si>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</si>
  <si>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</si>
  <si>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</si>
  <si>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</si>
  <si>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</si>
  <si>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</si>
  <si>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</si>
  <si>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</si>
  <si>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</si>
  <si>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</si>
  <si>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</si>
  <si>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</si>
  <si>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</si>
  <si>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</si>
  <si>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</si>
  <si>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</si>
  <si>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</si>
  <si>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</si>
  <si>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</si>
  <si>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</si>
  <si>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</si>
  <si>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</si>
  <si>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</si>
  <si>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</si>
  <si>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</si>
  <si>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</si>
  <si>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</si>
  <si>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</si>
  <si>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</si>
  <si>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</si>
  <si>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</si>
  <si>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</si>
  <si>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</si>
  <si>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</si>
  <si>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</si>
  <si>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</si>
  <si>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</si>
  <si>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</si>
  <si>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</si>
  <si>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</si>
  <si>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</si>
  <si>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</si>
  <si>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</si>
  <si>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</si>
  <si>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</si>
  <si>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</si>
  <si>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</si>
  <si>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</si>
  <si>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</si>
  <si>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</si>
  <si>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</si>
  <si>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</si>
  <si>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</si>
  <si>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</si>
  <si>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</si>
  <si>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</si>
  <si>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</si>
  <si>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</si>
  <si>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</si>
  <si>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</si>
  <si>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</si>
  <si>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</si>
  <si>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</si>
  <si>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</si>
  <si>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</si>
  <si>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</si>
  <si>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</si>
  <si>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</si>
  <si>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</si>
  <si>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</si>
  <si>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</si>
  <si>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</si>
  <si>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</si>
  <si>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</si>
  <si>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</si>
  <si>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</si>
  <si>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</si>
  <si>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</si>
  <si>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</si>
  <si>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</si>
  <si>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</si>
  <si>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</si>
  <si>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</si>
  <si>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</si>
  <si>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</si>
  <si>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</si>
  <si>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</si>
  <si>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</si>
  <si>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</si>
  <si>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</si>
  <si>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</si>
  <si>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</si>
  <si>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</si>
  <si>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</si>
  <si>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</si>
  <si>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</si>
  <si>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</si>
  <si>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</si>
  <si>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</si>
  <si>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</si>
  <si>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</si>
  <si>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</si>
  <si>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</si>
  <si>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</si>
  <si>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</si>
  <si>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</si>
  <si>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</si>
  <si>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</si>
  <si>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</si>
  <si>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</si>
  <si>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</si>
  <si>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</si>
  <si>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</si>
  <si>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</si>
  <si>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</si>
  <si>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</si>
  <si>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</si>
  <si>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</si>
  <si>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</si>
  <si>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</si>
  <si>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</si>
  <si>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</si>
  <si>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</si>
  <si>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</si>
  <si>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</si>
  <si>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</si>
  <si>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</si>
  <si>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</si>
  <si>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</si>
  <si>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</si>
  <si>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</si>
  <si>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</si>
  <si>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</si>
  <si>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</si>
  <si>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</si>
  <si>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</si>
  <si>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</si>
  <si>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</si>
  <si>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</si>
  <si>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</si>
  <si>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</si>
  <si>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</si>
  <si>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</si>
  <si>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</si>
  <si>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</si>
  <si>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</si>
  <si>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</si>
  <si>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JEAN CARLOS VALENZUELA CABRERA</t>
  </si>
  <si>
    <t>NIEVES RAYLINA ACEVEDO RUIZ</t>
  </si>
  <si>
    <t>ROSSY ELIZABETH AYALA BOISSARD</t>
  </si>
  <si>
    <t>BREYLI MALEGNY UCETA ESPINAL</t>
  </si>
  <si>
    <t>MONICO ANTONIO SOSA UREÑA</t>
  </si>
  <si>
    <t>HECTOR FELIPE OBDULIO PERZ DE LA ROSA</t>
  </si>
  <si>
    <t>Mes de Marzo-2025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</si>
</sst>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9"/>
  <sheetViews>
    <sheetView tabSelected="1" zoomScale="70" zoomScaleNormal="70" workbookViewId="0">
      <pane ySplit="2" topLeftCell="A15" activePane="bottomLeft" state="frozen"/>
      <selection pane="bottomLeft" activeCell="K157" sqref="K157"/>
    </sheetView>
  </sheetViews>
  <sheetFormatPr baseColWidth="10" defaultColWidth="12.5703125" defaultRowHeight="15" x14ac:dyDescent="0.25"/>
  <cols>
    <col min="1" max="1" width="77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181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164</v>
      </c>
      <c r="B11" s="11" t="s">
        <v>165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45390.080000000002</v>
      </c>
      <c r="H11" s="43">
        <v>5883.16</v>
      </c>
      <c r="I11" s="43">
        <v>25</v>
      </c>
      <c r="J11" s="43">
        <f>SUM(F11:I11)</f>
        <v>58186.240000000005</v>
      </c>
      <c r="K11" s="43">
        <f>E11-J11</f>
        <v>181813.76000000001</v>
      </c>
    </row>
    <row r="12" spans="1:11" s="1" customFormat="1" x14ac:dyDescent="0.25">
      <c r="A12" s="11" t="s">
        <v>20</v>
      </c>
      <c r="B12" s="11" t="s">
        <v>17</v>
      </c>
      <c r="C12" s="11" t="s">
        <v>15</v>
      </c>
      <c r="D12" s="50" t="s">
        <v>19</v>
      </c>
      <c r="E12" s="87">
        <v>34500</v>
      </c>
      <c r="F12" s="40">
        <v>990.15</v>
      </c>
      <c r="G12" s="40">
        <v>0</v>
      </c>
      <c r="H12" s="40">
        <f>+E12*3.04%</f>
        <v>1048.8</v>
      </c>
      <c r="I12" s="40">
        <v>25</v>
      </c>
      <c r="J12" s="41">
        <v>2063.9499999999998</v>
      </c>
      <c r="K12" s="40">
        <f>E12-J12</f>
        <v>32436.05</v>
      </c>
    </row>
    <row r="13" spans="1:11" s="1" customFormat="1" x14ac:dyDescent="0.25">
      <c r="A13" s="11" t="s">
        <v>21</v>
      </c>
      <c r="B13" s="11" t="s">
        <v>22</v>
      </c>
      <c r="C13" s="11" t="s">
        <v>15</v>
      </c>
      <c r="D13" s="50" t="s">
        <v>16</v>
      </c>
      <c r="E13" s="87">
        <v>52000</v>
      </c>
      <c r="F13" s="40">
        <f>+E13*2.87%</f>
        <v>1492.4</v>
      </c>
      <c r="G13" s="40">
        <v>2136.27</v>
      </c>
      <c r="H13" s="40">
        <f>+E13*3.04%</f>
        <v>1580.8</v>
      </c>
      <c r="I13" s="40">
        <v>25</v>
      </c>
      <c r="J13" s="41">
        <f>SUM(F13:I13)</f>
        <v>5234.47</v>
      </c>
      <c r="K13" s="40">
        <f>E13-J13</f>
        <v>46765.53</v>
      </c>
    </row>
    <row r="14" spans="1:11" x14ac:dyDescent="0.25">
      <c r="A14" s="11" t="s">
        <v>171</v>
      </c>
      <c r="B14" s="11" t="s">
        <v>17</v>
      </c>
      <c r="C14" s="11" t="s">
        <v>15</v>
      </c>
      <c r="D14" s="88" t="s">
        <v>19</v>
      </c>
      <c r="E14" s="91">
        <v>125000</v>
      </c>
      <c r="F14" s="10">
        <v>3587.5</v>
      </c>
      <c r="G14" s="10">
        <v>17985.990000000002</v>
      </c>
      <c r="H14" s="10">
        <v>3800</v>
      </c>
      <c r="I14" s="10">
        <v>25</v>
      </c>
      <c r="J14" s="10">
        <f>+F14+G14+H14+I14</f>
        <v>25398.49</v>
      </c>
      <c r="K14" s="10">
        <f>+E14-J14</f>
        <v>99601.51</v>
      </c>
    </row>
    <row r="15" spans="1:11" s="1" customFormat="1" ht="15" customHeight="1" x14ac:dyDescent="0.25">
      <c r="A15" s="11" t="s">
        <v>160</v>
      </c>
      <c r="B15" s="11" t="s">
        <v>23</v>
      </c>
      <c r="C15" s="11" t="s">
        <v>29</v>
      </c>
      <c r="D15" s="89" t="s">
        <v>16</v>
      </c>
      <c r="E15" s="91">
        <v>63250</v>
      </c>
      <c r="F15" s="43">
        <f>+E15*2.87%</f>
        <v>1815.2750000000001</v>
      </c>
      <c r="G15" s="43">
        <v>0</v>
      </c>
      <c r="H15" s="43">
        <f>+E15*3.04%</f>
        <v>1922.8</v>
      </c>
      <c r="I15" s="43">
        <v>25</v>
      </c>
      <c r="J15" s="43">
        <f>SUM(F15:I15)</f>
        <v>3763.0749999999998</v>
      </c>
      <c r="K15" s="43">
        <f>E15-J15</f>
        <v>59486.925000000003</v>
      </c>
    </row>
    <row r="16" spans="1:11" s="1" customFormat="1" ht="15" customHeight="1" x14ac:dyDescent="0.25">
      <c r="A16" s="11" t="s">
        <v>172</v>
      </c>
      <c r="B16" s="11" t="s">
        <v>22</v>
      </c>
      <c r="C16" s="11" t="s">
        <v>15</v>
      </c>
      <c r="D16" s="89" t="s">
        <v>16</v>
      </c>
      <c r="E16" s="90">
        <v>55000</v>
      </c>
      <c r="F16" s="43">
        <v>1578.5</v>
      </c>
      <c r="G16" s="43">
        <v>2559.6799999999998</v>
      </c>
      <c r="H16" s="43">
        <v>1672</v>
      </c>
      <c r="I16" s="43">
        <v>25</v>
      </c>
      <c r="J16" s="43">
        <f>+F16+G16+H16+I16</f>
        <v>5835.18</v>
      </c>
      <c r="K16" s="43">
        <f>+E16-J16</f>
        <v>49164.82</v>
      </c>
    </row>
    <row r="17" spans="1:11" s="1" customFormat="1" ht="15" customHeight="1" x14ac:dyDescent="0.25">
      <c r="A17" s="11" t="s">
        <v>179</v>
      </c>
      <c r="B17" s="11" t="s">
        <v>17</v>
      </c>
      <c r="C17" s="11" t="s">
        <v>15</v>
      </c>
      <c r="D17" s="88" t="s">
        <v>19</v>
      </c>
      <c r="E17" s="90">
        <v>50000</v>
      </c>
      <c r="F17" s="43">
        <f>+E17*2.87%</f>
        <v>1435</v>
      </c>
      <c r="G17" s="43">
        <v>1854</v>
      </c>
      <c r="H17" s="43">
        <v>1520</v>
      </c>
      <c r="I17" s="43">
        <v>25</v>
      </c>
      <c r="J17" s="43">
        <f>+F17+G17+H17+I17</f>
        <v>4834</v>
      </c>
      <c r="K17" s="43">
        <f>+E17-J17</f>
        <v>45166</v>
      </c>
    </row>
    <row r="18" spans="1:11" x14ac:dyDescent="0.25">
      <c r="A18" s="3" t="s">
        <v>24</v>
      </c>
      <c r="B18" s="4">
        <v>7</v>
      </c>
      <c r="C18" s="3"/>
      <c r="D18" s="5"/>
      <c r="E18" s="6">
        <f t="shared" ref="E18:K18" si="0">SUM(E11:E17)</f>
        <v>619750</v>
      </c>
      <c r="F18" s="6">
        <f t="shared" si="0"/>
        <v>17786.824999999997</v>
      </c>
      <c r="G18" s="6">
        <f t="shared" si="0"/>
        <v>69926.01999999999</v>
      </c>
      <c r="H18" s="6">
        <f t="shared" si="0"/>
        <v>17427.559999999998</v>
      </c>
      <c r="I18" s="6">
        <f t="shared" si="0"/>
        <v>175</v>
      </c>
      <c r="J18" s="6">
        <f t="shared" si="0"/>
        <v>105315.405</v>
      </c>
      <c r="K18" s="6">
        <f t="shared" si="0"/>
        <v>514434.59499999997</v>
      </c>
    </row>
    <row r="19" spans="1:11" s="80" customFormat="1" x14ac:dyDescent="0.25">
      <c r="A19" s="78"/>
      <c r="B19" s="78"/>
      <c r="C19" s="78"/>
      <c r="D19" s="79"/>
      <c r="E19" s="77"/>
      <c r="F19" s="77"/>
      <c r="G19" s="77"/>
      <c r="H19" s="77"/>
      <c r="I19" s="77"/>
      <c r="J19" s="77"/>
      <c r="K19" s="77"/>
    </row>
    <row r="20" spans="1:11" s="1" customFormat="1" x14ac:dyDescent="0.25">
      <c r="A20" s="8" t="s">
        <v>25</v>
      </c>
      <c r="B20" s="8"/>
      <c r="C20" s="8"/>
      <c r="D20" s="56"/>
      <c r="E20" s="57" t="s">
        <v>26</v>
      </c>
      <c r="F20" s="57"/>
      <c r="G20" s="57"/>
      <c r="H20" s="57"/>
      <c r="I20" s="57"/>
      <c r="J20" s="57"/>
      <c r="K20" s="57"/>
    </row>
    <row r="21" spans="1:11" s="1" customFormat="1" x14ac:dyDescent="0.25">
      <c r="A21" s="11" t="s">
        <v>27</v>
      </c>
      <c r="B21" s="11" t="s">
        <v>28</v>
      </c>
      <c r="C21" s="11" t="s">
        <v>29</v>
      </c>
      <c r="D21" s="50" t="s">
        <v>19</v>
      </c>
      <c r="E21" s="42">
        <v>69000</v>
      </c>
      <c r="F21" s="58">
        <v>1980.3</v>
      </c>
      <c r="G21" s="42">
        <v>5180.3</v>
      </c>
      <c r="H21" s="42">
        <v>2097.6</v>
      </c>
      <c r="I21" s="42">
        <v>25</v>
      </c>
      <c r="J21" s="41">
        <f>SUM(F21:I21)</f>
        <v>9283.2000000000007</v>
      </c>
      <c r="K21" s="40">
        <f>E21-J21</f>
        <v>59716.800000000003</v>
      </c>
    </row>
    <row r="22" spans="1:11" s="1" customFormat="1" x14ac:dyDescent="0.25">
      <c r="A22" s="11" t="s">
        <v>30</v>
      </c>
      <c r="B22" s="11" t="s">
        <v>28</v>
      </c>
      <c r="C22" s="11" t="s">
        <v>29</v>
      </c>
      <c r="D22" s="50" t="s">
        <v>16</v>
      </c>
      <c r="E22" s="40">
        <v>36800</v>
      </c>
      <c r="F22" s="40">
        <v>1056.1600000000001</v>
      </c>
      <c r="G22" s="40">
        <v>0</v>
      </c>
      <c r="H22" s="40">
        <v>1118.72</v>
      </c>
      <c r="I22" s="40">
        <v>1868.06</v>
      </c>
      <c r="J22" s="41">
        <f>+F22+G22+H22+I22</f>
        <v>4042.94</v>
      </c>
      <c r="K22" s="40">
        <f>+E22-J22</f>
        <v>32757.06</v>
      </c>
    </row>
    <row r="23" spans="1:11" x14ac:dyDescent="0.25">
      <c r="A23" s="3" t="s">
        <v>24</v>
      </c>
      <c r="B23" s="4">
        <v>2</v>
      </c>
      <c r="C23" s="3"/>
      <c r="D23" s="5"/>
      <c r="E23" s="6">
        <f t="shared" ref="E23:K23" si="1">SUM(E21:E22)</f>
        <v>105800</v>
      </c>
      <c r="F23" s="6">
        <f t="shared" si="1"/>
        <v>3036.46</v>
      </c>
      <c r="G23" s="6">
        <f t="shared" si="1"/>
        <v>5180.3</v>
      </c>
      <c r="H23" s="6">
        <f t="shared" si="1"/>
        <v>3216.3199999999997</v>
      </c>
      <c r="I23" s="6">
        <f t="shared" si="1"/>
        <v>1893.06</v>
      </c>
      <c r="J23" s="6">
        <f t="shared" si="1"/>
        <v>13326.140000000001</v>
      </c>
      <c r="K23" s="6">
        <f t="shared" si="1"/>
        <v>92473.86</v>
      </c>
    </row>
    <row r="24" spans="1:11" s="1" customFormat="1" x14ac:dyDescent="0.25">
      <c r="A24" s="68"/>
      <c r="B24" s="68"/>
      <c r="C24" s="68"/>
      <c r="D24" s="69"/>
      <c r="E24" s="86"/>
      <c r="F24" s="70"/>
      <c r="G24" s="70"/>
      <c r="H24" s="70"/>
      <c r="I24" s="70"/>
      <c r="J24" s="70"/>
      <c r="K24" s="70"/>
    </row>
    <row r="25" spans="1:11" s="1" customFormat="1" x14ac:dyDescent="0.25">
      <c r="A25" s="8" t="s">
        <v>31</v>
      </c>
      <c r="B25" s="11"/>
      <c r="D25" s="50"/>
      <c r="E25" s="42"/>
      <c r="F25" s="42"/>
      <c r="G25" s="42"/>
      <c r="H25" s="42"/>
      <c r="I25" s="42"/>
      <c r="J25" s="42"/>
      <c r="K25" s="42"/>
    </row>
    <row r="26" spans="1:11" s="1" customFormat="1" x14ac:dyDescent="0.25">
      <c r="A26" s="11" t="s">
        <v>32</v>
      </c>
      <c r="B26" s="11" t="s">
        <v>33</v>
      </c>
      <c r="C26" s="11" t="s">
        <v>18</v>
      </c>
      <c r="D26" s="50" t="s">
        <v>16</v>
      </c>
      <c r="E26" s="42">
        <v>125000</v>
      </c>
      <c r="F26" s="42">
        <v>3587.5</v>
      </c>
      <c r="G26" s="59">
        <v>17128.259999999998</v>
      </c>
      <c r="H26" s="42">
        <v>3800</v>
      </c>
      <c r="I26" s="42">
        <f>3430.92+2504+25</f>
        <v>5959.92</v>
      </c>
      <c r="J26" s="41">
        <f>+F26+G26+H26+I26</f>
        <v>30475.68</v>
      </c>
      <c r="K26" s="40">
        <f>E26-J26</f>
        <v>94524.32</v>
      </c>
    </row>
    <row r="27" spans="1:11" x14ac:dyDescent="0.25">
      <c r="A27" s="3" t="s">
        <v>24</v>
      </c>
      <c r="B27" s="4">
        <v>1</v>
      </c>
      <c r="C27" s="3"/>
      <c r="D27" s="5"/>
      <c r="E27" s="6">
        <f t="shared" ref="E27:K27" si="2">SUM(E26:E26)</f>
        <v>125000</v>
      </c>
      <c r="F27" s="6">
        <f t="shared" si="2"/>
        <v>3587.5</v>
      </c>
      <c r="G27" s="6">
        <f t="shared" si="2"/>
        <v>17128.259999999998</v>
      </c>
      <c r="H27" s="6">
        <f t="shared" si="2"/>
        <v>3800</v>
      </c>
      <c r="I27" s="6">
        <f t="shared" si="2"/>
        <v>5959.92</v>
      </c>
      <c r="J27" s="6">
        <f t="shared" si="2"/>
        <v>30475.68</v>
      </c>
      <c r="K27" s="6">
        <f t="shared" si="2"/>
        <v>94524.32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34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35</v>
      </c>
      <c r="B30" s="67" t="s">
        <v>159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1277</v>
      </c>
      <c r="J30" s="41">
        <f>SUM(F30:I30)</f>
        <v>15466.14</v>
      </c>
      <c r="K30" s="40">
        <f>E30-J30</f>
        <v>71533.86</v>
      </c>
    </row>
    <row r="31" spans="1:11" s="1" customFormat="1" x14ac:dyDescent="0.25">
      <c r="A31" s="11" t="s">
        <v>36</v>
      </c>
      <c r="B31" s="11" t="s">
        <v>37</v>
      </c>
      <c r="C31" s="1" t="s">
        <v>18</v>
      </c>
      <c r="D31" s="50" t="s">
        <v>19</v>
      </c>
      <c r="E31" s="43">
        <v>52000</v>
      </c>
      <c r="F31" s="43">
        <v>1492.4</v>
      </c>
      <c r="G31" s="43">
        <v>2136.27</v>
      </c>
      <c r="H31" s="43">
        <v>1580.8</v>
      </c>
      <c r="I31" s="43">
        <v>25</v>
      </c>
      <c r="J31" s="41">
        <f>SUM(F31:I31)</f>
        <v>5234.47</v>
      </c>
      <c r="K31" s="40">
        <f>E31-J31</f>
        <v>46765.53</v>
      </c>
    </row>
    <row r="32" spans="1:11" x14ac:dyDescent="0.25">
      <c r="A32" s="3" t="s">
        <v>24</v>
      </c>
      <c r="B32" s="4">
        <v>2</v>
      </c>
      <c r="C32" s="3"/>
      <c r="D32" s="5"/>
      <c r="E32" s="6">
        <f t="shared" ref="E32:K32" si="3">SUM(E30:E31)</f>
        <v>139000</v>
      </c>
      <c r="F32" s="6">
        <f t="shared" si="3"/>
        <v>3989.3</v>
      </c>
      <c r="G32" s="6">
        <f t="shared" si="3"/>
        <v>11183.710000000001</v>
      </c>
      <c r="H32" s="6">
        <f t="shared" si="3"/>
        <v>4225.6000000000004</v>
      </c>
      <c r="I32" s="6">
        <f t="shared" si="3"/>
        <v>1302</v>
      </c>
      <c r="J32" s="6">
        <f t="shared" si="3"/>
        <v>20700.61</v>
      </c>
      <c r="K32" s="6">
        <f t="shared" si="3"/>
        <v>118299.39</v>
      </c>
    </row>
    <row r="33" spans="1:64" s="1" customFormat="1" x14ac:dyDescent="0.25">
      <c r="A33" s="68"/>
      <c r="B33" s="68"/>
      <c r="C33" s="68"/>
      <c r="D33" s="69"/>
      <c r="E33" s="70"/>
      <c r="F33" s="70"/>
      <c r="G33" s="70"/>
      <c r="H33" s="70"/>
      <c r="I33" s="70"/>
      <c r="J33" s="70"/>
      <c r="K33" s="70"/>
    </row>
    <row r="34" spans="1:64" s="1" customFormat="1" x14ac:dyDescent="0.25">
      <c r="A34" s="55" t="s">
        <v>38</v>
      </c>
      <c r="B34" s="8"/>
      <c r="C34" s="8"/>
      <c r="D34" s="56"/>
      <c r="E34" s="57"/>
      <c r="F34" s="57"/>
      <c r="G34" s="57"/>
      <c r="H34" s="57"/>
      <c r="I34" s="57"/>
      <c r="J34" s="57"/>
      <c r="K34" s="57"/>
    </row>
    <row r="35" spans="1:64" s="1" customFormat="1" x14ac:dyDescent="0.25">
      <c r="A35" s="50" t="s">
        <v>39</v>
      </c>
      <c r="B35" s="11" t="s">
        <v>40</v>
      </c>
      <c r="C35" s="11" t="s">
        <v>15</v>
      </c>
      <c r="D35" s="50" t="s">
        <v>19</v>
      </c>
      <c r="E35" s="41">
        <v>26250</v>
      </c>
      <c r="F35" s="41">
        <v>753.38</v>
      </c>
      <c r="G35" s="41">
        <v>0</v>
      </c>
      <c r="H35" s="41">
        <v>798</v>
      </c>
      <c r="I35" s="41">
        <v>280.2</v>
      </c>
      <c r="J35" s="41">
        <f>SUM(F35:I35)</f>
        <v>1831.5800000000002</v>
      </c>
      <c r="K35" s="40">
        <f>E35-J35</f>
        <v>24418.42</v>
      </c>
    </row>
    <row r="36" spans="1:64" s="1" customFormat="1" x14ac:dyDescent="0.25">
      <c r="A36" s="50" t="s">
        <v>41</v>
      </c>
      <c r="B36" s="11" t="s">
        <v>42</v>
      </c>
      <c r="C36" s="11" t="s">
        <v>15</v>
      </c>
      <c r="D36" s="50" t="s">
        <v>19</v>
      </c>
      <c r="E36" s="41">
        <v>42000</v>
      </c>
      <c r="F36" s="41">
        <v>1205.4000000000001</v>
      </c>
      <c r="G36" s="41">
        <v>724.92</v>
      </c>
      <c r="H36" s="41">
        <v>1276.8</v>
      </c>
      <c r="I36" s="41">
        <v>280.2</v>
      </c>
      <c r="J36" s="41">
        <f>SUM(F36:I36)</f>
        <v>3487.3199999999997</v>
      </c>
      <c r="K36" s="40">
        <f>E36-J36</f>
        <v>38512.68</v>
      </c>
    </row>
    <row r="37" spans="1:64" s="1" customFormat="1" x14ac:dyDescent="0.25">
      <c r="A37" s="50" t="s">
        <v>173</v>
      </c>
      <c r="B37" s="11" t="s">
        <v>40</v>
      </c>
      <c r="C37" s="11" t="s">
        <v>15</v>
      </c>
      <c r="D37" s="50" t="s">
        <v>19</v>
      </c>
      <c r="E37" s="41">
        <v>30000</v>
      </c>
      <c r="F37" s="41">
        <v>861</v>
      </c>
      <c r="G37" s="41">
        <v>0</v>
      </c>
      <c r="H37" s="41">
        <v>912</v>
      </c>
      <c r="I37" s="41">
        <v>25</v>
      </c>
      <c r="J37" s="41">
        <f>+F37+G37+H37+I37</f>
        <v>1798</v>
      </c>
      <c r="K37" s="40">
        <f>+E37-J37</f>
        <v>28202</v>
      </c>
    </row>
    <row r="38" spans="1:64" s="1" customFormat="1" x14ac:dyDescent="0.25">
      <c r="A38" s="50" t="s">
        <v>174</v>
      </c>
      <c r="B38" s="11" t="s">
        <v>40</v>
      </c>
      <c r="C38" s="11" t="s">
        <v>15</v>
      </c>
      <c r="D38" s="50" t="s">
        <v>19</v>
      </c>
      <c r="E38" s="41">
        <v>30000</v>
      </c>
      <c r="F38" s="41">
        <v>861</v>
      </c>
      <c r="G38" s="41">
        <v>0</v>
      </c>
      <c r="H38" s="41">
        <v>912</v>
      </c>
      <c r="I38" s="41">
        <v>25</v>
      </c>
      <c r="J38" s="41">
        <f>+F38+G38+H38+I38</f>
        <v>1798</v>
      </c>
      <c r="K38" s="40">
        <f>+E38-J38</f>
        <v>28202</v>
      </c>
    </row>
    <row r="39" spans="1:64" s="1" customFormat="1" x14ac:dyDescent="0.25">
      <c r="A39" s="50" t="s">
        <v>175</v>
      </c>
      <c r="B39" s="11" t="s">
        <v>40</v>
      </c>
      <c r="C39" s="11" t="s">
        <v>15</v>
      </c>
      <c r="D39" s="50" t="s">
        <v>19</v>
      </c>
      <c r="E39" s="41">
        <v>42000</v>
      </c>
      <c r="F39" s="41">
        <v>1205.4000000000001</v>
      </c>
      <c r="G39" s="41">
        <v>724.92</v>
      </c>
      <c r="H39" s="41">
        <v>1276.8</v>
      </c>
      <c r="I39" s="41">
        <v>25</v>
      </c>
      <c r="J39" s="41">
        <f>SUM(F39:I39)</f>
        <v>3232.12</v>
      </c>
      <c r="K39" s="40">
        <f>E39-J39</f>
        <v>38767.879999999997</v>
      </c>
    </row>
    <row r="40" spans="1:64" x14ac:dyDescent="0.25">
      <c r="A40" s="3" t="s">
        <v>24</v>
      </c>
      <c r="B40" s="4">
        <v>5</v>
      </c>
      <c r="C40" s="3"/>
      <c r="D40" s="5"/>
      <c r="E40" s="6">
        <f t="shared" ref="E40:K40" si="4">SUM(E35:E39)</f>
        <v>170250</v>
      </c>
      <c r="F40" s="6">
        <f t="shared" si="4"/>
        <v>4886.18</v>
      </c>
      <c r="G40" s="6">
        <f t="shared" si="4"/>
        <v>1449.84</v>
      </c>
      <c r="H40" s="6">
        <f t="shared" si="4"/>
        <v>5175.6000000000004</v>
      </c>
      <c r="I40" s="6">
        <f t="shared" si="4"/>
        <v>635.4</v>
      </c>
      <c r="J40" s="6">
        <f t="shared" si="4"/>
        <v>12147.02</v>
      </c>
      <c r="K40" s="6">
        <f t="shared" si="4"/>
        <v>158102.98000000001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43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44</v>
      </c>
      <c r="B43" s="47" t="s">
        <v>45</v>
      </c>
      <c r="C43" s="11" t="s">
        <v>29</v>
      </c>
      <c r="D43" s="50" t="s">
        <v>19</v>
      </c>
      <c r="E43" s="42">
        <v>54000</v>
      </c>
      <c r="F43" s="42">
        <v>1549.8</v>
      </c>
      <c r="G43" s="42">
        <v>2161.2199999999998</v>
      </c>
      <c r="H43" s="42">
        <v>1641.6</v>
      </c>
      <c r="I43" s="42">
        <v>1740.46</v>
      </c>
      <c r="J43" s="41">
        <f>SUM(F43:I43)</f>
        <v>7093.079999999999</v>
      </c>
      <c r="K43" s="40">
        <f>E43-J43</f>
        <v>46906.92</v>
      </c>
    </row>
    <row r="44" spans="1:64" x14ac:dyDescent="0.25">
      <c r="A44" s="3" t="s">
        <v>24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2161.2199999999998</v>
      </c>
      <c r="H44" s="6">
        <f t="shared" si="5"/>
        <v>1641.6</v>
      </c>
      <c r="I44" s="6">
        <f t="shared" si="5"/>
        <v>1740.46</v>
      </c>
      <c r="J44" s="6">
        <f t="shared" si="5"/>
        <v>7093.079999999999</v>
      </c>
      <c r="K44" s="6">
        <f t="shared" si="5"/>
        <v>46906.92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46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47</v>
      </c>
      <c r="B47" s="11" t="s">
        <v>48</v>
      </c>
      <c r="C47" s="11" t="s">
        <v>29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5932.9</v>
      </c>
      <c r="J47" s="41">
        <f>+F47+G47+H47+I47</f>
        <v>43079.390000000007</v>
      </c>
      <c r="K47" s="40">
        <f>E47-J47</f>
        <v>121920.60999999999</v>
      </c>
    </row>
    <row r="48" spans="1:64" s="64" customFormat="1" x14ac:dyDescent="0.25">
      <c r="A48" s="60" t="s">
        <v>24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5932.9</v>
      </c>
      <c r="J48" s="63">
        <f t="shared" si="6"/>
        <v>43079.390000000007</v>
      </c>
      <c r="K48" s="63">
        <f t="shared" si="6"/>
        <v>121920.60999999999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49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50</v>
      </c>
      <c r="B51" s="47" t="s">
        <v>51</v>
      </c>
      <c r="C51" s="1" t="s">
        <v>29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1882.2</v>
      </c>
      <c r="J51" s="41">
        <f>SUM(F51:I51)</f>
        <v>12562.26</v>
      </c>
      <c r="K51" s="40">
        <f>E51-J51</f>
        <v>62187.74</v>
      </c>
    </row>
    <row r="52" spans="1:11" s="1" customFormat="1" x14ac:dyDescent="0.25">
      <c r="A52" s="11" t="s">
        <v>52</v>
      </c>
      <c r="B52" s="11" t="s">
        <v>53</v>
      </c>
      <c r="C52" s="1" t="s">
        <v>54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55</v>
      </c>
      <c r="B53" s="11" t="s">
        <v>56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57</v>
      </c>
      <c r="B54" s="11" t="s">
        <v>58</v>
      </c>
      <c r="C54" s="1" t="s">
        <v>29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24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2392.4</v>
      </c>
      <c r="J55" s="6">
        <f t="shared" si="7"/>
        <v>28331.3</v>
      </c>
      <c r="K55" s="6">
        <f t="shared" si="7"/>
        <v>185947.96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59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60</v>
      </c>
      <c r="B58" s="11" t="s">
        <v>61</v>
      </c>
      <c r="C58" s="1" t="s">
        <v>62</v>
      </c>
      <c r="D58" s="50" t="s">
        <v>16</v>
      </c>
      <c r="E58" s="44">
        <v>110000</v>
      </c>
      <c r="F58" s="43">
        <v>3157</v>
      </c>
      <c r="G58" s="43">
        <v>0</v>
      </c>
      <c r="H58" s="43">
        <v>3344</v>
      </c>
      <c r="I58" s="43">
        <v>25</v>
      </c>
      <c r="J58" s="43">
        <f>SUM(F58:I58)</f>
        <v>6526</v>
      </c>
      <c r="K58" s="40">
        <f t="shared" ref="K58" si="8">E58-J58</f>
        <v>103474</v>
      </c>
    </row>
    <row r="59" spans="1:11" x14ac:dyDescent="0.25">
      <c r="A59" s="3" t="s">
        <v>24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0</v>
      </c>
      <c r="H59" s="6">
        <f t="shared" ref="H59:K59" si="9">SUM(H58)</f>
        <v>3344</v>
      </c>
      <c r="I59" s="6">
        <f t="shared" si="9"/>
        <v>25</v>
      </c>
      <c r="J59" s="6">
        <f t="shared" si="9"/>
        <v>6526</v>
      </c>
      <c r="K59" s="6">
        <f t="shared" si="9"/>
        <v>103474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55" t="s">
        <v>63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64</v>
      </c>
      <c r="B62" s="11" t="s">
        <v>65</v>
      </c>
      <c r="C62" s="1" t="s">
        <v>62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66</v>
      </c>
      <c r="B63" s="11" t="s">
        <v>67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1740.46</v>
      </c>
      <c r="J63" s="41">
        <f>SUM(F63:I63)</f>
        <v>3099.76</v>
      </c>
      <c r="K63" s="40">
        <f>E63-J63</f>
        <v>19900.239999999998</v>
      </c>
    </row>
    <row r="64" spans="1:11" s="1" customFormat="1" x14ac:dyDescent="0.25">
      <c r="A64" s="11" t="s">
        <v>68</v>
      </c>
      <c r="B64" s="11" t="s">
        <v>69</v>
      </c>
      <c r="C64" s="1" t="s">
        <v>18</v>
      </c>
      <c r="D64" s="50" t="s">
        <v>16</v>
      </c>
      <c r="E64" s="42">
        <v>20240</v>
      </c>
      <c r="F64" s="40">
        <v>580.89</v>
      </c>
      <c r="G64" s="42">
        <v>0</v>
      </c>
      <c r="H64" s="40">
        <v>615.29999999999995</v>
      </c>
      <c r="I64" s="42">
        <v>152.6</v>
      </c>
      <c r="J64" s="41">
        <f>SUM(F64:I64)</f>
        <v>1348.79</v>
      </c>
      <c r="K64" s="40">
        <f>E64-J64</f>
        <v>18891.21</v>
      </c>
    </row>
    <row r="65" spans="1:11" s="1" customFormat="1" x14ac:dyDescent="0.25">
      <c r="A65" s="11" t="s">
        <v>70</v>
      </c>
      <c r="B65" s="11" t="s">
        <v>67</v>
      </c>
      <c r="C65" s="1" t="s">
        <v>62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71</v>
      </c>
      <c r="B66" s="11" t="s">
        <v>67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72</v>
      </c>
      <c r="B67" s="11" t="s">
        <v>67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73</v>
      </c>
      <c r="B68" s="11" t="s">
        <v>74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75</v>
      </c>
      <c r="B69" s="11" t="s">
        <v>76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176</v>
      </c>
      <c r="B70" s="11" t="s">
        <v>67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177</v>
      </c>
      <c r="B71" s="11" t="s">
        <v>67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178</v>
      </c>
      <c r="B72" s="11" t="s">
        <v>67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x14ac:dyDescent="0.25">
      <c r="A73" s="3" t="s">
        <v>24</v>
      </c>
      <c r="B73" s="4">
        <v>11</v>
      </c>
      <c r="C73" s="3"/>
      <c r="D73" s="5"/>
      <c r="E73" s="6">
        <f t="shared" ref="E73:K73" si="16">SUM(E62:E72)</f>
        <v>374515</v>
      </c>
      <c r="F73" s="6">
        <f t="shared" si="16"/>
        <v>10748.59</v>
      </c>
      <c r="G73" s="6">
        <f t="shared" si="16"/>
        <v>11283.69</v>
      </c>
      <c r="H73" s="6">
        <f t="shared" si="16"/>
        <v>11385.26</v>
      </c>
      <c r="I73" s="6">
        <f t="shared" si="16"/>
        <v>2373.2600000000002</v>
      </c>
      <c r="J73" s="6">
        <f t="shared" si="16"/>
        <v>35790.800000000003</v>
      </c>
      <c r="K73" s="6">
        <f t="shared" si="16"/>
        <v>338724.2</v>
      </c>
    </row>
    <row r="74" spans="1:11" s="1" customFormat="1" x14ac:dyDescent="0.25">
      <c r="A74" s="9"/>
      <c r="B74" s="71"/>
      <c r="C74" s="9"/>
      <c r="D74" s="72"/>
      <c r="E74" s="73"/>
      <c r="F74" s="73"/>
      <c r="G74" s="73"/>
      <c r="H74" s="73"/>
      <c r="I74" s="73"/>
      <c r="J74" s="73"/>
      <c r="K74" s="73"/>
    </row>
    <row r="75" spans="1:11" s="1" customFormat="1" x14ac:dyDescent="0.25">
      <c r="A75" s="55" t="s">
        <v>77</v>
      </c>
      <c r="B75" s="8"/>
      <c r="C75" s="8"/>
      <c r="D75" s="50"/>
      <c r="E75" s="57"/>
      <c r="F75" s="57"/>
      <c r="G75" s="57"/>
      <c r="H75" s="57"/>
      <c r="I75" s="57"/>
      <c r="J75" s="57"/>
      <c r="K75" s="57"/>
    </row>
    <row r="76" spans="1:11" s="1" customFormat="1" x14ac:dyDescent="0.25">
      <c r="A76" s="11" t="s">
        <v>78</v>
      </c>
      <c r="B76" s="11" t="s">
        <v>79</v>
      </c>
      <c r="C76" s="11" t="s">
        <v>18</v>
      </c>
      <c r="D76" s="50" t="s">
        <v>19</v>
      </c>
      <c r="E76" s="42">
        <v>17600</v>
      </c>
      <c r="F76" s="42">
        <v>505.12</v>
      </c>
      <c r="G76" s="42">
        <v>0</v>
      </c>
      <c r="H76" s="42">
        <v>535.04</v>
      </c>
      <c r="I76" s="42">
        <v>1740.46</v>
      </c>
      <c r="J76" s="41">
        <f>+F76+G76+H76+I76</f>
        <v>2780.62</v>
      </c>
      <c r="K76" s="40">
        <f t="shared" ref="K76:K79" si="17">E76-J76</f>
        <v>14819.380000000001</v>
      </c>
    </row>
    <row r="77" spans="1:11" s="1" customFormat="1" x14ac:dyDescent="0.25">
      <c r="A77" s="47" t="s">
        <v>80</v>
      </c>
      <c r="B77" s="47" t="s">
        <v>81</v>
      </c>
      <c r="C77" s="47" t="s">
        <v>54</v>
      </c>
      <c r="D77" s="50" t="s">
        <v>19</v>
      </c>
      <c r="E77" s="48">
        <v>24596</v>
      </c>
      <c r="F77" s="48">
        <v>705.91</v>
      </c>
      <c r="G77" s="48">
        <v>0</v>
      </c>
      <c r="H77" s="48">
        <v>747.72</v>
      </c>
      <c r="I77" s="48">
        <v>25</v>
      </c>
      <c r="J77" s="41">
        <f t="shared" ref="J77:J80" si="18">SUM(F77:I77)</f>
        <v>1478.63</v>
      </c>
      <c r="K77" s="40">
        <f t="shared" si="17"/>
        <v>23117.37</v>
      </c>
    </row>
    <row r="78" spans="1:11" s="1" customFormat="1" x14ac:dyDescent="0.25">
      <c r="A78" s="11" t="s">
        <v>82</v>
      </c>
      <c r="B78" s="11" t="s">
        <v>83</v>
      </c>
      <c r="C78" s="49" t="s">
        <v>18</v>
      </c>
      <c r="D78" s="50" t="s">
        <v>19</v>
      </c>
      <c r="E78" s="40">
        <v>26260</v>
      </c>
      <c r="F78" s="40">
        <v>753.66</v>
      </c>
      <c r="G78" s="42">
        <v>0</v>
      </c>
      <c r="H78" s="40">
        <v>798.3</v>
      </c>
      <c r="I78" s="40">
        <v>25</v>
      </c>
      <c r="J78" s="41">
        <f t="shared" si="18"/>
        <v>1576.96</v>
      </c>
      <c r="K78" s="40">
        <f>E78-J78</f>
        <v>24683.040000000001</v>
      </c>
    </row>
    <row r="79" spans="1:11" s="1" customFormat="1" x14ac:dyDescent="0.25">
      <c r="A79" s="11" t="s">
        <v>84</v>
      </c>
      <c r="B79" s="11" t="s">
        <v>85</v>
      </c>
      <c r="C79" s="49" t="s">
        <v>18</v>
      </c>
      <c r="D79" s="50" t="s">
        <v>16</v>
      </c>
      <c r="E79" s="40">
        <v>23000</v>
      </c>
      <c r="F79" s="40">
        <v>660.1</v>
      </c>
      <c r="G79" s="42">
        <v>0</v>
      </c>
      <c r="H79" s="40">
        <v>699.2</v>
      </c>
      <c r="I79" s="40">
        <v>25</v>
      </c>
      <c r="J79" s="41">
        <f t="shared" si="18"/>
        <v>1384.3000000000002</v>
      </c>
      <c r="K79" s="40">
        <f t="shared" si="17"/>
        <v>21615.7</v>
      </c>
    </row>
    <row r="80" spans="1:11" s="1" customFormat="1" x14ac:dyDescent="0.25">
      <c r="A80" s="1" t="s">
        <v>86</v>
      </c>
      <c r="B80" s="1" t="s">
        <v>87</v>
      </c>
      <c r="C80" s="1" t="s">
        <v>54</v>
      </c>
      <c r="D80" s="50" t="s">
        <v>16</v>
      </c>
      <c r="E80" s="43">
        <v>10000</v>
      </c>
      <c r="F80" s="43">
        <v>287</v>
      </c>
      <c r="G80" s="43">
        <v>0</v>
      </c>
      <c r="H80" s="43">
        <v>304</v>
      </c>
      <c r="I80" s="43">
        <v>25</v>
      </c>
      <c r="J80" s="41">
        <f t="shared" si="18"/>
        <v>616</v>
      </c>
      <c r="K80" s="40">
        <f>E80-J80</f>
        <v>9384</v>
      </c>
    </row>
    <row r="81" spans="1:11" x14ac:dyDescent="0.25">
      <c r="A81" s="3" t="s">
        <v>24</v>
      </c>
      <c r="B81" s="4">
        <v>5</v>
      </c>
      <c r="C81" s="3"/>
      <c r="D81" s="5"/>
      <c r="E81" s="6">
        <f>SUM(E76:E80)</f>
        <v>101456</v>
      </c>
      <c r="F81" s="6">
        <f>SUM(F76:F80)</f>
        <v>2911.79</v>
      </c>
      <c r="G81" s="6">
        <f t="shared" ref="G81:K81" si="19">SUM(G76:G80)</f>
        <v>0</v>
      </c>
      <c r="H81" s="6">
        <f>SUM(H76:H80)</f>
        <v>3084.26</v>
      </c>
      <c r="I81" s="6">
        <f>SUM(I76:I80)</f>
        <v>1840.46</v>
      </c>
      <c r="J81" s="6">
        <f t="shared" si="19"/>
        <v>7836.51</v>
      </c>
      <c r="K81" s="6">
        <f t="shared" si="19"/>
        <v>93619.49</v>
      </c>
    </row>
    <row r="82" spans="1:11" s="1" customFormat="1" x14ac:dyDescent="0.25">
      <c r="A82" s="9"/>
      <c r="B82" s="71"/>
      <c r="C82" s="9"/>
      <c r="D82" s="72"/>
      <c r="E82" s="73"/>
      <c r="F82" s="73"/>
      <c r="G82" s="73"/>
      <c r="H82" s="73"/>
      <c r="I82" s="73"/>
      <c r="J82" s="73"/>
      <c r="K82" s="73"/>
    </row>
    <row r="83" spans="1:11" s="1" customFormat="1" ht="21.75" customHeight="1" x14ac:dyDescent="0.25">
      <c r="A83" s="8" t="s">
        <v>88</v>
      </c>
      <c r="B83" s="8"/>
      <c r="C83" s="8"/>
      <c r="D83" s="46"/>
      <c r="E83" s="43"/>
      <c r="F83" s="43"/>
      <c r="G83" s="43"/>
      <c r="H83" s="43"/>
      <c r="I83" s="43"/>
      <c r="J83" s="43"/>
      <c r="K83" s="43"/>
    </row>
    <row r="84" spans="1:11" s="1" customFormat="1" x14ac:dyDescent="0.25">
      <c r="A84" s="1" t="s">
        <v>89</v>
      </c>
      <c r="B84" s="11" t="s">
        <v>90</v>
      </c>
      <c r="C84" s="1" t="s">
        <v>18</v>
      </c>
      <c r="D84" s="50" t="s">
        <v>19</v>
      </c>
      <c r="E84" s="43">
        <v>31500</v>
      </c>
      <c r="F84" s="43">
        <v>904.05</v>
      </c>
      <c r="G84" s="43">
        <v>0</v>
      </c>
      <c r="H84" s="43">
        <v>957.6</v>
      </c>
      <c r="I84" s="43">
        <v>25</v>
      </c>
      <c r="J84" s="43">
        <f t="shared" ref="J84:J86" si="20">SUM(F84:I84)</f>
        <v>1886.65</v>
      </c>
      <c r="K84" s="43">
        <f t="shared" ref="K84:K86" si="21">E84-J84</f>
        <v>29613.35</v>
      </c>
    </row>
    <row r="85" spans="1:11" s="1" customFormat="1" x14ac:dyDescent="0.25">
      <c r="A85" s="11" t="s">
        <v>92</v>
      </c>
      <c r="B85" s="11" t="s">
        <v>91</v>
      </c>
      <c r="C85" s="11" t="s">
        <v>54</v>
      </c>
      <c r="D85" s="50" t="s">
        <v>19</v>
      </c>
      <c r="E85" s="43">
        <v>16445</v>
      </c>
      <c r="F85" s="43">
        <v>471.97</v>
      </c>
      <c r="G85" s="43">
        <v>0</v>
      </c>
      <c r="H85" s="43">
        <v>499.93</v>
      </c>
      <c r="I85" s="43">
        <v>507.8</v>
      </c>
      <c r="J85" s="43">
        <f t="shared" si="20"/>
        <v>1479.7</v>
      </c>
      <c r="K85" s="43">
        <f t="shared" si="21"/>
        <v>14965.3</v>
      </c>
    </row>
    <row r="86" spans="1:11" s="1" customFormat="1" x14ac:dyDescent="0.25">
      <c r="A86" s="11" t="s">
        <v>93</v>
      </c>
      <c r="B86" s="11" t="s">
        <v>94</v>
      </c>
      <c r="C86" s="11" t="s">
        <v>18</v>
      </c>
      <c r="D86" s="50" t="s">
        <v>19</v>
      </c>
      <c r="E86" s="43">
        <v>21240</v>
      </c>
      <c r="F86" s="43">
        <v>609.59</v>
      </c>
      <c r="G86" s="43">
        <v>0</v>
      </c>
      <c r="H86" s="43">
        <v>645.70000000000005</v>
      </c>
      <c r="I86" s="43">
        <v>152.6</v>
      </c>
      <c r="J86" s="43">
        <f t="shared" si="20"/>
        <v>1407.8899999999999</v>
      </c>
      <c r="K86" s="43">
        <f t="shared" si="21"/>
        <v>19832.11</v>
      </c>
    </row>
    <row r="87" spans="1:11" s="1" customFormat="1" x14ac:dyDescent="0.25">
      <c r="A87" s="11" t="s">
        <v>95</v>
      </c>
      <c r="B87" s="11" t="s">
        <v>94</v>
      </c>
      <c r="C87" s="11" t="s">
        <v>18</v>
      </c>
      <c r="D87" s="50" t="s">
        <v>16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152.6</v>
      </c>
      <c r="J87" s="43">
        <f t="shared" ref="J87" si="22">SUM(F87:I87)</f>
        <v>1407.8899999999999</v>
      </c>
      <c r="K87" s="43">
        <f t="shared" ref="K87" si="23">E87-J87</f>
        <v>19832.11</v>
      </c>
    </row>
    <row r="88" spans="1:11" s="1" customFormat="1" x14ac:dyDescent="0.25">
      <c r="A88" s="11" t="s">
        <v>96</v>
      </c>
      <c r="B88" s="11" t="s">
        <v>94</v>
      </c>
      <c r="C88" s="11" t="s">
        <v>18</v>
      </c>
      <c r="D88" s="50" t="s">
        <v>16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25</v>
      </c>
      <c r="J88" s="43">
        <f>+F88+G88+H88+I88</f>
        <v>1280.29</v>
      </c>
      <c r="K88" s="43">
        <f t="shared" ref="K88" si="24">E88-J88</f>
        <v>19959.71</v>
      </c>
    </row>
    <row r="89" spans="1:11" s="1" customFormat="1" x14ac:dyDescent="0.25">
      <c r="A89" s="11" t="s">
        <v>97</v>
      </c>
      <c r="B89" s="11" t="s">
        <v>94</v>
      </c>
      <c r="C89" s="11" t="s">
        <v>18</v>
      </c>
      <c r="D89" s="50" t="s">
        <v>19</v>
      </c>
      <c r="E89" s="43">
        <v>21240</v>
      </c>
      <c r="F89" s="43">
        <v>609.59</v>
      </c>
      <c r="G89" s="43">
        <v>0</v>
      </c>
      <c r="H89" s="43">
        <v>645.70000000000005</v>
      </c>
      <c r="I89" s="43">
        <v>25</v>
      </c>
      <c r="J89" s="43">
        <f>SUM(F89:I89)</f>
        <v>1280.29</v>
      </c>
      <c r="K89" s="43">
        <f>E89-J89</f>
        <v>19959.71</v>
      </c>
    </row>
    <row r="90" spans="1:11" s="1" customFormat="1" x14ac:dyDescent="0.25">
      <c r="A90" s="11" t="s">
        <v>98</v>
      </c>
      <c r="B90" s="11" t="s">
        <v>94</v>
      </c>
      <c r="C90" s="11" t="s">
        <v>54</v>
      </c>
      <c r="D90" s="50" t="s">
        <v>16</v>
      </c>
      <c r="E90" s="43">
        <v>10000</v>
      </c>
      <c r="F90" s="43">
        <v>287</v>
      </c>
      <c r="G90" s="43">
        <v>0</v>
      </c>
      <c r="H90" s="43">
        <v>304</v>
      </c>
      <c r="I90" s="43">
        <v>25</v>
      </c>
      <c r="J90" s="43">
        <f>SUM(F90:I90)</f>
        <v>616</v>
      </c>
      <c r="K90" s="43">
        <f>E90-J90</f>
        <v>9384</v>
      </c>
    </row>
    <row r="91" spans="1:11" s="1" customFormat="1" x14ac:dyDescent="0.25">
      <c r="A91" s="11" t="s">
        <v>99</v>
      </c>
      <c r="B91" s="11" t="s">
        <v>94</v>
      </c>
      <c r="C91" s="11" t="s">
        <v>18</v>
      </c>
      <c r="D91" s="50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25</v>
      </c>
      <c r="J91" s="43">
        <f>SUM(F91:I91)</f>
        <v>1280.29</v>
      </c>
      <c r="K91" s="43">
        <f>E91-J91</f>
        <v>19959.71</v>
      </c>
    </row>
    <row r="92" spans="1:11" s="1" customFormat="1" x14ac:dyDescent="0.25">
      <c r="A92" s="11" t="s">
        <v>100</v>
      </c>
      <c r="B92" s="11" t="s">
        <v>101</v>
      </c>
      <c r="C92" s="11" t="s">
        <v>18</v>
      </c>
      <c r="D92" s="50" t="s">
        <v>16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252.6</v>
      </c>
      <c r="J92" s="43">
        <f>SUM(F92:I92)</f>
        <v>1507.8899999999999</v>
      </c>
      <c r="K92" s="43">
        <f>E92-J92</f>
        <v>19732.11</v>
      </c>
    </row>
    <row r="93" spans="1:11" s="1" customFormat="1" x14ac:dyDescent="0.25">
      <c r="A93" s="11" t="s">
        <v>102</v>
      </c>
      <c r="B93" s="11" t="s">
        <v>103</v>
      </c>
      <c r="C93" s="11" t="s">
        <v>18</v>
      </c>
      <c r="D93" s="50" t="s">
        <v>19</v>
      </c>
      <c r="E93" s="43">
        <v>28000</v>
      </c>
      <c r="F93" s="43">
        <v>803.6</v>
      </c>
      <c r="G93" s="43">
        <v>0</v>
      </c>
      <c r="H93" s="43">
        <v>851.2</v>
      </c>
      <c r="I93" s="43">
        <v>1740.46</v>
      </c>
      <c r="J93" s="43">
        <f t="shared" ref="J93:J97" si="25">SUM(F93:I93)</f>
        <v>3395.26</v>
      </c>
      <c r="K93" s="43">
        <f t="shared" ref="K93:K97" si="26">E93-J93</f>
        <v>24604.739999999998</v>
      </c>
    </row>
    <row r="94" spans="1:11" s="1" customFormat="1" x14ac:dyDescent="0.25">
      <c r="A94" s="11" t="s">
        <v>104</v>
      </c>
      <c r="B94" s="11" t="s">
        <v>105</v>
      </c>
      <c r="C94" s="11" t="s">
        <v>54</v>
      </c>
      <c r="D94" s="50" t="s">
        <v>19</v>
      </c>
      <c r="E94" s="43">
        <v>10000</v>
      </c>
      <c r="F94" s="43">
        <v>287</v>
      </c>
      <c r="G94" s="43">
        <v>0</v>
      </c>
      <c r="H94" s="43">
        <v>304</v>
      </c>
      <c r="I94" s="43">
        <v>25</v>
      </c>
      <c r="J94" s="43">
        <f t="shared" si="25"/>
        <v>616</v>
      </c>
      <c r="K94" s="43">
        <f t="shared" si="26"/>
        <v>9384</v>
      </c>
    </row>
    <row r="95" spans="1:11" s="1" customFormat="1" x14ac:dyDescent="0.25">
      <c r="A95" s="11" t="s">
        <v>106</v>
      </c>
      <c r="B95" s="11" t="s">
        <v>91</v>
      </c>
      <c r="C95" s="11" t="s">
        <v>18</v>
      </c>
      <c r="D95" s="50" t="s">
        <v>19</v>
      </c>
      <c r="E95" s="43">
        <v>27000</v>
      </c>
      <c r="F95" s="43">
        <v>774.9</v>
      </c>
      <c r="G95" s="43">
        <v>0</v>
      </c>
      <c r="H95" s="43">
        <v>820.8</v>
      </c>
      <c r="I95" s="43">
        <v>25</v>
      </c>
      <c r="J95" s="43">
        <f t="shared" si="25"/>
        <v>1620.6999999999998</v>
      </c>
      <c r="K95" s="43">
        <f t="shared" si="26"/>
        <v>25379.3</v>
      </c>
    </row>
    <row r="96" spans="1:11" s="1" customFormat="1" ht="15" customHeight="1" x14ac:dyDescent="0.25">
      <c r="A96" s="11" t="s">
        <v>107</v>
      </c>
      <c r="B96" s="11" t="s">
        <v>91</v>
      </c>
      <c r="C96" s="11" t="s">
        <v>18</v>
      </c>
      <c r="D96" s="50" t="s">
        <v>19</v>
      </c>
      <c r="E96" s="43">
        <v>27216</v>
      </c>
      <c r="F96" s="43">
        <v>781.1</v>
      </c>
      <c r="G96" s="43">
        <v>0</v>
      </c>
      <c r="H96" s="43">
        <v>827.37</v>
      </c>
      <c r="I96" s="43">
        <v>25</v>
      </c>
      <c r="J96" s="43">
        <f t="shared" si="25"/>
        <v>1633.47</v>
      </c>
      <c r="K96" s="43">
        <f t="shared" si="26"/>
        <v>25582.53</v>
      </c>
    </row>
    <row r="97" spans="1:11" s="1" customFormat="1" x14ac:dyDescent="0.25">
      <c r="A97" s="11" t="s">
        <v>108</v>
      </c>
      <c r="B97" s="11" t="s">
        <v>101</v>
      </c>
      <c r="C97" s="11" t="s">
        <v>18</v>
      </c>
      <c r="D97" s="50" t="s">
        <v>19</v>
      </c>
      <c r="E97" s="43">
        <v>20008</v>
      </c>
      <c r="F97" s="43">
        <v>574.23</v>
      </c>
      <c r="G97" s="43">
        <v>0</v>
      </c>
      <c r="H97" s="43">
        <v>608.24</v>
      </c>
      <c r="I97" s="43">
        <v>25</v>
      </c>
      <c r="J97" s="43">
        <f t="shared" si="25"/>
        <v>1207.47</v>
      </c>
      <c r="K97" s="43">
        <f t="shared" si="26"/>
        <v>18800.53</v>
      </c>
    </row>
    <row r="98" spans="1:11" s="1" customFormat="1" x14ac:dyDescent="0.25">
      <c r="A98" s="11" t="s">
        <v>161</v>
      </c>
      <c r="B98" s="11" t="s">
        <v>91</v>
      </c>
      <c r="C98" s="11" t="s">
        <v>18</v>
      </c>
      <c r="D98" s="50" t="s">
        <v>19</v>
      </c>
      <c r="E98" s="43">
        <v>30000</v>
      </c>
      <c r="F98" s="43">
        <v>861</v>
      </c>
      <c r="G98" s="43">
        <v>0</v>
      </c>
      <c r="H98" s="43">
        <v>912</v>
      </c>
      <c r="I98" s="43">
        <v>25</v>
      </c>
      <c r="J98" s="43">
        <f>SUM(F98:I98)</f>
        <v>1798</v>
      </c>
      <c r="K98" s="43">
        <f>E98-J98</f>
        <v>28202</v>
      </c>
    </row>
    <row r="99" spans="1:11" x14ac:dyDescent="0.25">
      <c r="A99" s="11" t="s">
        <v>180</v>
      </c>
      <c r="B99" s="11" t="s">
        <v>91</v>
      </c>
      <c r="C99" s="11" t="s">
        <v>18</v>
      </c>
      <c r="D99" s="50" t="s">
        <v>19</v>
      </c>
      <c r="E99" s="10">
        <v>28000</v>
      </c>
      <c r="F99" s="10">
        <v>803.6</v>
      </c>
      <c r="G99" s="10">
        <v>0</v>
      </c>
      <c r="H99" s="10">
        <v>851.2</v>
      </c>
      <c r="I99" s="10">
        <v>25</v>
      </c>
      <c r="J99" s="10">
        <f>SUM(F99:I99)</f>
        <v>1679.8000000000002</v>
      </c>
      <c r="K99" s="10">
        <f>E99-J99</f>
        <v>26320.2</v>
      </c>
    </row>
    <row r="100" spans="1:11" x14ac:dyDescent="0.25">
      <c r="A100" s="3" t="s">
        <v>24</v>
      </c>
      <c r="B100" s="4">
        <v>16</v>
      </c>
      <c r="C100" s="3"/>
      <c r="D100" s="5"/>
      <c r="E100" s="6">
        <f t="shared" ref="E100:K100" si="27">SUM(E84:E99)</f>
        <v>355609</v>
      </c>
      <c r="F100" s="6">
        <f t="shared" si="27"/>
        <v>10205.990000000002</v>
      </c>
      <c r="G100" s="6">
        <f t="shared" si="27"/>
        <v>0</v>
      </c>
      <c r="H100" s="6">
        <f t="shared" si="27"/>
        <v>10810.54</v>
      </c>
      <c r="I100" s="6">
        <f t="shared" si="27"/>
        <v>3081.06</v>
      </c>
      <c r="J100" s="6">
        <f t="shared" si="27"/>
        <v>24097.59</v>
      </c>
      <c r="K100" s="6">
        <f t="shared" si="27"/>
        <v>331511.40999999997</v>
      </c>
    </row>
    <row r="101" spans="1:11" s="1" customFormat="1" x14ac:dyDescent="0.25">
      <c r="A101" s="9"/>
      <c r="B101" s="71"/>
      <c r="C101" s="9"/>
      <c r="D101" s="72"/>
      <c r="E101" s="73"/>
      <c r="F101" s="73"/>
      <c r="G101" s="73"/>
      <c r="H101" s="73"/>
      <c r="I101" s="73"/>
      <c r="J101" s="73"/>
      <c r="K101" s="81"/>
    </row>
    <row r="102" spans="1:11" s="1" customFormat="1" x14ac:dyDescent="0.25">
      <c r="A102" s="8" t="s">
        <v>109</v>
      </c>
      <c r="B102" s="52"/>
      <c r="C102" s="52"/>
      <c r="D102" s="53"/>
      <c r="E102" s="54"/>
      <c r="F102" s="54"/>
      <c r="G102" s="54"/>
      <c r="H102" s="54"/>
      <c r="I102" s="54"/>
      <c r="J102" s="43"/>
      <c r="K102" s="54"/>
    </row>
    <row r="103" spans="1:11" s="1" customFormat="1" x14ac:dyDescent="0.25">
      <c r="A103" s="11" t="s">
        <v>110</v>
      </c>
      <c r="B103" s="11" t="s">
        <v>111</v>
      </c>
      <c r="C103" s="11" t="s">
        <v>29</v>
      </c>
      <c r="D103" s="50" t="s">
        <v>19</v>
      </c>
      <c r="E103" s="41">
        <v>61600</v>
      </c>
      <c r="F103" s="41">
        <v>1767.92</v>
      </c>
      <c r="G103" s="41">
        <v>3787.76</v>
      </c>
      <c r="H103" s="41">
        <v>1872.64</v>
      </c>
      <c r="I103" s="41">
        <v>762.2</v>
      </c>
      <c r="J103" s="43">
        <f t="shared" ref="J103:J105" si="28">SUM(F103:I103)</f>
        <v>8190.52</v>
      </c>
      <c r="K103" s="40">
        <f t="shared" ref="K103:K105" si="29">E103-J103</f>
        <v>53409.479999999996</v>
      </c>
    </row>
    <row r="104" spans="1:11" s="1" customFormat="1" ht="15" customHeight="1" x14ac:dyDescent="0.25">
      <c r="A104" s="11" t="s">
        <v>112</v>
      </c>
      <c r="B104" s="11" t="s">
        <v>113</v>
      </c>
      <c r="C104" s="45" t="s">
        <v>54</v>
      </c>
      <c r="D104" s="50" t="s">
        <v>16</v>
      </c>
      <c r="E104" s="41">
        <v>24675</v>
      </c>
      <c r="F104" s="41">
        <v>708.17</v>
      </c>
      <c r="G104" s="41">
        <v>0</v>
      </c>
      <c r="H104" s="41">
        <v>750.12</v>
      </c>
      <c r="I104" s="41">
        <v>400.2</v>
      </c>
      <c r="J104" s="43">
        <f t="shared" si="28"/>
        <v>1858.49</v>
      </c>
      <c r="K104" s="40">
        <f t="shared" si="29"/>
        <v>22816.51</v>
      </c>
    </row>
    <row r="105" spans="1:11" s="1" customFormat="1" x14ac:dyDescent="0.25">
      <c r="A105" s="11" t="s">
        <v>114</v>
      </c>
      <c r="B105" s="11" t="s">
        <v>115</v>
      </c>
      <c r="C105" s="11" t="s">
        <v>29</v>
      </c>
      <c r="D105" s="50" t="s">
        <v>19</v>
      </c>
      <c r="E105" s="43">
        <v>49450</v>
      </c>
      <c r="F105" s="43">
        <v>1419.22</v>
      </c>
      <c r="G105" s="43">
        <v>1776.38</v>
      </c>
      <c r="H105" s="43">
        <v>1503.28</v>
      </c>
      <c r="I105" s="43">
        <v>472.6</v>
      </c>
      <c r="J105" s="43">
        <f t="shared" si="28"/>
        <v>5171.4800000000005</v>
      </c>
      <c r="K105" s="40">
        <f t="shared" si="29"/>
        <v>44278.52</v>
      </c>
    </row>
    <row r="106" spans="1:11" x14ac:dyDescent="0.25">
      <c r="A106" s="3" t="s">
        <v>24</v>
      </c>
      <c r="B106" s="4">
        <v>3</v>
      </c>
      <c r="C106" s="3"/>
      <c r="D106" s="5"/>
      <c r="E106" s="6">
        <f t="shared" ref="E106:K106" si="30">SUM(E103:E105)</f>
        <v>135725</v>
      </c>
      <c r="F106" s="6">
        <f t="shared" si="30"/>
        <v>3895.3100000000004</v>
      </c>
      <c r="G106" s="6">
        <f>SUM(G103:G105)</f>
        <v>5564.14</v>
      </c>
      <c r="H106" s="6">
        <f t="shared" si="30"/>
        <v>4126.04</v>
      </c>
      <c r="I106" s="6">
        <f t="shared" si="30"/>
        <v>1635</v>
      </c>
      <c r="J106" s="6">
        <f t="shared" si="30"/>
        <v>15220.490000000002</v>
      </c>
      <c r="K106" s="6">
        <f t="shared" si="30"/>
        <v>120504.50999999998</v>
      </c>
    </row>
    <row r="107" spans="1:11" s="1" customFormat="1" x14ac:dyDescent="0.25">
      <c r="A107" s="9"/>
      <c r="B107" s="71"/>
      <c r="C107" s="9"/>
      <c r="D107" s="72"/>
      <c r="E107" s="73"/>
      <c r="F107" s="73"/>
      <c r="G107" s="73"/>
      <c r="H107" s="73"/>
      <c r="I107" s="73"/>
      <c r="J107" s="73"/>
      <c r="K107" s="73"/>
    </row>
    <row r="108" spans="1:11" s="1" customFormat="1" x14ac:dyDescent="0.25">
      <c r="A108" s="8" t="s">
        <v>116</v>
      </c>
      <c r="B108" s="11"/>
      <c r="C108" s="11"/>
      <c r="D108" s="39"/>
      <c r="E108" s="41"/>
      <c r="F108" s="41"/>
      <c r="G108" s="41"/>
      <c r="H108" s="41"/>
      <c r="I108" s="41"/>
      <c r="J108" s="43"/>
      <c r="K108" s="41"/>
    </row>
    <row r="109" spans="1:11" s="1" customFormat="1" x14ac:dyDescent="0.25">
      <c r="A109" s="11" t="s">
        <v>117</v>
      </c>
      <c r="B109" s="11" t="s">
        <v>118</v>
      </c>
      <c r="C109" s="11" t="s">
        <v>15</v>
      </c>
      <c r="D109" s="50" t="s">
        <v>19</v>
      </c>
      <c r="E109" s="41">
        <v>55000</v>
      </c>
      <c r="F109" s="41">
        <v>1578.5</v>
      </c>
      <c r="G109" s="41">
        <v>2559.6799999999998</v>
      </c>
      <c r="H109" s="41">
        <v>1672</v>
      </c>
      <c r="I109" s="41">
        <v>25</v>
      </c>
      <c r="J109" s="43">
        <f t="shared" ref="J109:J110" si="31">SUM(F109:I109)</f>
        <v>5835.18</v>
      </c>
      <c r="K109" s="40">
        <f t="shared" ref="K109:K110" si="32">E109-J109</f>
        <v>49164.82</v>
      </c>
    </row>
    <row r="110" spans="1:11" s="1" customFormat="1" x14ac:dyDescent="0.25">
      <c r="A110" s="11" t="s">
        <v>119</v>
      </c>
      <c r="B110" s="11" t="s">
        <v>120</v>
      </c>
      <c r="C110" s="11" t="s">
        <v>15</v>
      </c>
      <c r="D110" s="50" t="s">
        <v>16</v>
      </c>
      <c r="E110" s="41">
        <v>35810</v>
      </c>
      <c r="F110" s="41">
        <v>1027.75</v>
      </c>
      <c r="G110" s="41">
        <v>0</v>
      </c>
      <c r="H110" s="41">
        <v>1088.6199999999999</v>
      </c>
      <c r="I110" s="41">
        <v>1740.46</v>
      </c>
      <c r="J110" s="43">
        <f t="shared" si="31"/>
        <v>3856.83</v>
      </c>
      <c r="K110" s="40">
        <f t="shared" si="32"/>
        <v>31953.17</v>
      </c>
    </row>
    <row r="111" spans="1:11" s="1" customFormat="1" x14ac:dyDescent="0.25">
      <c r="A111" s="11" t="s">
        <v>121</v>
      </c>
      <c r="B111" s="11" t="s">
        <v>120</v>
      </c>
      <c r="C111" s="11" t="s">
        <v>15</v>
      </c>
      <c r="D111" s="50" t="s">
        <v>16</v>
      </c>
      <c r="E111" s="41">
        <v>36810</v>
      </c>
      <c r="F111" s="41">
        <v>1056.45</v>
      </c>
      <c r="G111" s="41">
        <v>0</v>
      </c>
      <c r="H111" s="41">
        <v>1119.02</v>
      </c>
      <c r="I111" s="41">
        <v>152.6</v>
      </c>
      <c r="J111" s="43">
        <f>SUM(F111:I111)</f>
        <v>2328.0700000000002</v>
      </c>
      <c r="K111" s="40">
        <f>E111-J111</f>
        <v>34481.93</v>
      </c>
    </row>
    <row r="112" spans="1:11" s="1" customFormat="1" ht="15" customHeight="1" x14ac:dyDescent="0.25">
      <c r="A112" s="11" t="s">
        <v>122</v>
      </c>
      <c r="B112" s="11" t="s">
        <v>17</v>
      </c>
      <c r="C112" s="11" t="s">
        <v>15</v>
      </c>
      <c r="D112" s="50" t="s">
        <v>19</v>
      </c>
      <c r="E112" s="43">
        <v>109250</v>
      </c>
      <c r="F112" s="43">
        <v>3135.48</v>
      </c>
      <c r="G112" s="43">
        <v>13852.33</v>
      </c>
      <c r="H112" s="43">
        <v>3321.2</v>
      </c>
      <c r="I112" s="43">
        <v>5496.46</v>
      </c>
      <c r="J112" s="43">
        <f>SUM(F112:I112)</f>
        <v>25805.47</v>
      </c>
      <c r="K112" s="40">
        <f>E112-J112</f>
        <v>83444.53</v>
      </c>
    </row>
    <row r="113" spans="1:27" x14ac:dyDescent="0.25">
      <c r="A113" s="3" t="s">
        <v>24</v>
      </c>
      <c r="B113" s="4">
        <v>4</v>
      </c>
      <c r="C113" s="3"/>
      <c r="D113" s="5"/>
      <c r="E113" s="6">
        <f t="shared" ref="E113:K113" si="33">SUM(E109:E112)</f>
        <v>236870</v>
      </c>
      <c r="F113" s="6">
        <f>SUM(F109:F112)</f>
        <v>6798.18</v>
      </c>
      <c r="G113" s="6">
        <f>SUM(G109:G112)</f>
        <v>16412.009999999998</v>
      </c>
      <c r="H113" s="6">
        <f t="shared" si="33"/>
        <v>7200.84</v>
      </c>
      <c r="I113" s="6">
        <f t="shared" si="33"/>
        <v>7414.52</v>
      </c>
      <c r="J113" s="6">
        <f t="shared" si="33"/>
        <v>37825.550000000003</v>
      </c>
      <c r="K113" s="6">
        <f t="shared" si="33"/>
        <v>199044.44999999998</v>
      </c>
    </row>
    <row r="114" spans="1:27" s="1" customFormat="1" x14ac:dyDescent="0.25">
      <c r="A114" s="9"/>
      <c r="B114" s="71"/>
      <c r="C114" s="9"/>
      <c r="D114" s="72"/>
      <c r="E114" s="73"/>
      <c r="F114" s="73"/>
      <c r="G114" s="73"/>
      <c r="H114" s="73"/>
      <c r="I114" s="73"/>
      <c r="J114" s="73"/>
      <c r="K114" s="73"/>
    </row>
    <row r="115" spans="1:27" s="1" customFormat="1" x14ac:dyDescent="0.25">
      <c r="A115" s="55" t="s">
        <v>123</v>
      </c>
      <c r="B115" s="52"/>
      <c r="C115" s="52"/>
      <c r="D115" s="50"/>
      <c r="E115" s="54"/>
      <c r="F115" s="54"/>
      <c r="G115" s="54"/>
      <c r="H115" s="54"/>
      <c r="I115" s="54"/>
      <c r="J115" s="54"/>
      <c r="K115" s="54"/>
    </row>
    <row r="116" spans="1:27" s="1" customFormat="1" x14ac:dyDescent="0.25">
      <c r="A116" s="11" t="s">
        <v>124</v>
      </c>
      <c r="B116" s="1" t="s">
        <v>125</v>
      </c>
      <c r="C116" s="1" t="s">
        <v>18</v>
      </c>
      <c r="D116" s="50" t="s">
        <v>19</v>
      </c>
      <c r="E116" s="43">
        <v>31376</v>
      </c>
      <c r="F116" s="43">
        <v>900.49</v>
      </c>
      <c r="G116" s="43">
        <v>0</v>
      </c>
      <c r="H116" s="43">
        <v>953.83</v>
      </c>
      <c r="I116" s="43">
        <v>25</v>
      </c>
      <c r="J116" s="43">
        <f>SUM(F116:I116)</f>
        <v>1879.3200000000002</v>
      </c>
      <c r="K116" s="40">
        <f>E116-J116</f>
        <v>29496.68</v>
      </c>
    </row>
    <row r="117" spans="1:27" s="1" customFormat="1" x14ac:dyDescent="0.25">
      <c r="A117" s="11" t="s">
        <v>126</v>
      </c>
      <c r="B117" s="1" t="s">
        <v>127</v>
      </c>
      <c r="C117" s="1" t="s">
        <v>18</v>
      </c>
      <c r="D117" s="50" t="s">
        <v>19</v>
      </c>
      <c r="E117" s="43">
        <v>54000</v>
      </c>
      <c r="F117" s="43">
        <v>1549.8</v>
      </c>
      <c r="G117" s="43">
        <v>2161.2199999999998</v>
      </c>
      <c r="H117" s="43">
        <v>1641.6</v>
      </c>
      <c r="I117" s="43">
        <v>4244.46</v>
      </c>
      <c r="J117" s="43">
        <f>SUM(F117:I117)</f>
        <v>9597.0799999999981</v>
      </c>
      <c r="K117" s="40">
        <f t="shared" ref="K117:K118" si="34">E117-J117</f>
        <v>44402.92</v>
      </c>
    </row>
    <row r="118" spans="1:27" s="1" customFormat="1" x14ac:dyDescent="0.25">
      <c r="A118" s="11" t="s">
        <v>128</v>
      </c>
      <c r="B118" s="1" t="s">
        <v>129</v>
      </c>
      <c r="C118" s="1" t="s">
        <v>18</v>
      </c>
      <c r="D118" s="50" t="s">
        <v>16</v>
      </c>
      <c r="E118" s="43">
        <v>40825</v>
      </c>
      <c r="F118" s="43">
        <v>1171.68</v>
      </c>
      <c r="G118" s="43">
        <v>559.09</v>
      </c>
      <c r="H118" s="43">
        <v>1241.08</v>
      </c>
      <c r="I118" s="43">
        <v>25</v>
      </c>
      <c r="J118" s="43">
        <f>+F118+G118+H118+I118</f>
        <v>2996.85</v>
      </c>
      <c r="K118" s="40">
        <f t="shared" si="34"/>
        <v>37828.15</v>
      </c>
    </row>
    <row r="119" spans="1:27" x14ac:dyDescent="0.25">
      <c r="A119" s="3" t="s">
        <v>24</v>
      </c>
      <c r="B119" s="4">
        <v>3</v>
      </c>
      <c r="C119" s="3"/>
      <c r="D119" s="5"/>
      <c r="E119" s="6">
        <f>SUM(E116:E118)</f>
        <v>126201</v>
      </c>
      <c r="F119" s="6">
        <f>SUM(F116:F118)</f>
        <v>3621.9700000000003</v>
      </c>
      <c r="G119" s="6">
        <f>SUM(G116:G118)</f>
        <v>2720.31</v>
      </c>
      <c r="H119" s="6">
        <f t="shared" ref="H119:K119" si="35">SUM(H116:H118)</f>
        <v>3836.5099999999998</v>
      </c>
      <c r="I119" s="6">
        <f t="shared" si="35"/>
        <v>4294.46</v>
      </c>
      <c r="J119" s="6">
        <f t="shared" si="35"/>
        <v>14473.249999999998</v>
      </c>
      <c r="K119" s="6">
        <f t="shared" si="35"/>
        <v>111727.75</v>
      </c>
    </row>
    <row r="120" spans="1:27" s="1" customFormat="1" x14ac:dyDescent="0.25">
      <c r="A120" s="9"/>
      <c r="B120" s="71"/>
      <c r="C120" s="9"/>
      <c r="D120" s="72"/>
      <c r="E120" s="73"/>
      <c r="F120" s="73"/>
      <c r="G120" s="73"/>
      <c r="H120" s="73"/>
      <c r="I120" s="73"/>
      <c r="J120" s="73"/>
      <c r="K120" s="73"/>
    </row>
    <row r="121" spans="1:27" s="1" customFormat="1" x14ac:dyDescent="0.25">
      <c r="A121" s="55" t="s">
        <v>167</v>
      </c>
      <c r="B121" s="11"/>
      <c r="C121" s="11"/>
      <c r="D121" s="50"/>
      <c r="E121" s="40"/>
      <c r="F121" s="40"/>
      <c r="G121" s="40"/>
      <c r="H121" s="40"/>
      <c r="I121" s="40"/>
      <c r="J121" s="40"/>
      <c r="K121" s="40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s="1" customFormat="1" x14ac:dyDescent="0.25">
      <c r="A122" s="11" t="s">
        <v>166</v>
      </c>
      <c r="B122" s="11" t="s">
        <v>131</v>
      </c>
      <c r="C122" s="11" t="s">
        <v>18</v>
      </c>
      <c r="D122" s="50" t="s">
        <v>16</v>
      </c>
      <c r="E122" s="40">
        <v>95000</v>
      </c>
      <c r="F122" s="40">
        <v>2726.5</v>
      </c>
      <c r="G122" s="40">
        <v>10929.24</v>
      </c>
      <c r="H122" s="40">
        <v>2888</v>
      </c>
      <c r="I122" s="40">
        <v>25</v>
      </c>
      <c r="J122" s="7">
        <f t="shared" ref="J122" si="36">SUM(F122:I122)</f>
        <v>16568.739999999998</v>
      </c>
      <c r="K122" s="40">
        <f t="shared" ref="K122" si="37">E122-J122</f>
        <v>78431.260000000009</v>
      </c>
    </row>
    <row r="123" spans="1:27" x14ac:dyDescent="0.25">
      <c r="A123" s="3" t="s">
        <v>24</v>
      </c>
      <c r="B123" s="4">
        <v>1</v>
      </c>
      <c r="C123" s="3"/>
      <c r="D123" s="5"/>
      <c r="E123" s="6">
        <f t="shared" ref="E123:K123" si="38">SUM(E122:E122)</f>
        <v>95000</v>
      </c>
      <c r="F123" s="6">
        <f t="shared" si="38"/>
        <v>2726.5</v>
      </c>
      <c r="G123" s="6">
        <f>SUM(G122:G122)</f>
        <v>10929.24</v>
      </c>
      <c r="H123" s="6">
        <f>SUM(H122:H122)</f>
        <v>2888</v>
      </c>
      <c r="I123" s="6">
        <f t="shared" si="38"/>
        <v>25</v>
      </c>
      <c r="J123" s="6">
        <f t="shared" si="38"/>
        <v>16568.739999999998</v>
      </c>
      <c r="K123" s="6">
        <f t="shared" si="38"/>
        <v>78431.260000000009</v>
      </c>
    </row>
    <row r="124" spans="1:27" s="1" customFormat="1" x14ac:dyDescent="0.25">
      <c r="A124" s="9"/>
      <c r="B124" s="71"/>
      <c r="C124" s="9"/>
      <c r="D124" s="72"/>
      <c r="E124" s="73"/>
      <c r="F124" s="73"/>
      <c r="G124" s="73"/>
      <c r="H124" s="73"/>
      <c r="I124" s="73"/>
      <c r="J124" s="73"/>
      <c r="K124" s="73"/>
    </row>
    <row r="125" spans="1:27" s="1" customFormat="1" x14ac:dyDescent="0.25">
      <c r="A125" s="55" t="s">
        <v>168</v>
      </c>
      <c r="B125" s="11"/>
      <c r="C125" s="11"/>
      <c r="D125" s="50"/>
      <c r="E125" s="40"/>
      <c r="F125" s="40"/>
      <c r="G125" s="40"/>
      <c r="H125" s="40"/>
      <c r="I125" s="40"/>
      <c r="J125" s="40"/>
      <c r="K125" s="4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1" customFormat="1" x14ac:dyDescent="0.25">
      <c r="A126" s="11" t="s">
        <v>169</v>
      </c>
      <c r="B126" s="11" t="s">
        <v>170</v>
      </c>
      <c r="C126" s="11" t="s">
        <v>18</v>
      </c>
      <c r="D126" s="50" t="s">
        <v>16</v>
      </c>
      <c r="E126" s="40">
        <v>95000</v>
      </c>
      <c r="F126" s="40">
        <v>2726.5</v>
      </c>
      <c r="G126" s="40">
        <v>10500.38</v>
      </c>
      <c r="H126" s="40">
        <v>2888</v>
      </c>
      <c r="I126" s="40">
        <v>7648.36</v>
      </c>
      <c r="J126" s="7">
        <f t="shared" ref="J126" si="39">SUM(F126:I126)</f>
        <v>23763.239999999998</v>
      </c>
      <c r="K126" s="40">
        <f t="shared" ref="K126" si="40">E126-J126</f>
        <v>71236.760000000009</v>
      </c>
    </row>
    <row r="127" spans="1:27" x14ac:dyDescent="0.25">
      <c r="A127" s="3" t="s">
        <v>24</v>
      </c>
      <c r="B127" s="4">
        <v>1</v>
      </c>
      <c r="C127" s="3"/>
      <c r="D127" s="5"/>
      <c r="E127" s="6">
        <f t="shared" ref="E127:K127" si="41">SUM(E126:E126)</f>
        <v>95000</v>
      </c>
      <c r="F127" s="6">
        <f t="shared" si="41"/>
        <v>2726.5</v>
      </c>
      <c r="G127" s="6">
        <f>SUM(G126:G126)</f>
        <v>10500.38</v>
      </c>
      <c r="H127" s="6">
        <f>SUM(H126:H126)</f>
        <v>2888</v>
      </c>
      <c r="I127" s="6">
        <f t="shared" si="41"/>
        <v>7648.36</v>
      </c>
      <c r="J127" s="6">
        <f t="shared" si="41"/>
        <v>23763.239999999998</v>
      </c>
      <c r="K127" s="6">
        <f t="shared" si="41"/>
        <v>71236.760000000009</v>
      </c>
    </row>
    <row r="128" spans="1:27" s="1" customFormat="1" x14ac:dyDescent="0.25">
      <c r="A128" s="9"/>
      <c r="B128" s="71"/>
      <c r="C128" s="9"/>
      <c r="D128" s="72"/>
      <c r="E128" s="73"/>
      <c r="F128" s="73"/>
      <c r="G128" s="73"/>
      <c r="H128" s="73"/>
      <c r="I128" s="73"/>
      <c r="J128" s="73"/>
      <c r="K128" s="73"/>
    </row>
    <row r="129" spans="1:27" s="1" customFormat="1" x14ac:dyDescent="0.25">
      <c r="A129" s="55" t="s">
        <v>132</v>
      </c>
      <c r="B129" s="11"/>
      <c r="C129" s="11"/>
      <c r="D129" s="50"/>
      <c r="E129" s="40"/>
      <c r="F129" s="40"/>
      <c r="G129" s="40"/>
      <c r="H129" s="40"/>
      <c r="I129" s="40"/>
      <c r="J129" s="40"/>
      <c r="K129" s="4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 x14ac:dyDescent="0.25">
      <c r="A130" s="11" t="s">
        <v>133</v>
      </c>
      <c r="B130" s="11" t="s">
        <v>134</v>
      </c>
      <c r="C130" s="11" t="s">
        <v>18</v>
      </c>
      <c r="D130" s="50" t="s">
        <v>16</v>
      </c>
      <c r="E130" s="40">
        <v>57500</v>
      </c>
      <c r="F130" s="40">
        <v>1650.25</v>
      </c>
      <c r="G130" s="40">
        <v>3016.23</v>
      </c>
      <c r="H130" s="40">
        <v>1748</v>
      </c>
      <c r="I130" s="40">
        <v>25</v>
      </c>
      <c r="J130" s="7">
        <f t="shared" ref="J130" si="42">SUM(F130:I130)</f>
        <v>6439.48</v>
      </c>
      <c r="K130" s="40">
        <f t="shared" ref="K130" si="43">E130-J130</f>
        <v>51060.520000000004</v>
      </c>
    </row>
    <row r="131" spans="1:27" x14ac:dyDescent="0.25">
      <c r="A131" s="3" t="s">
        <v>24</v>
      </c>
      <c r="B131" s="4">
        <v>1</v>
      </c>
      <c r="C131" s="3"/>
      <c r="D131" s="5"/>
      <c r="E131" s="6">
        <f t="shared" ref="E131:K131" si="44">SUM(E130:E130)</f>
        <v>57500</v>
      </c>
      <c r="F131" s="6">
        <f t="shared" si="44"/>
        <v>1650.25</v>
      </c>
      <c r="G131" s="6">
        <f>SUM(G130:G130)</f>
        <v>3016.23</v>
      </c>
      <c r="H131" s="6">
        <f t="shared" si="44"/>
        <v>1748</v>
      </c>
      <c r="I131" s="6">
        <f t="shared" si="44"/>
        <v>25</v>
      </c>
      <c r="J131" s="6">
        <f t="shared" si="44"/>
        <v>6439.48</v>
      </c>
      <c r="K131" s="6">
        <f t="shared" si="44"/>
        <v>51060.520000000004</v>
      </c>
    </row>
    <row r="132" spans="1:27" s="1" customFormat="1" x14ac:dyDescent="0.25">
      <c r="A132" s="9"/>
      <c r="B132" s="71"/>
      <c r="C132" s="9"/>
      <c r="D132" s="72"/>
      <c r="E132" s="73"/>
      <c r="F132" s="73"/>
      <c r="G132" s="73"/>
      <c r="H132" s="73"/>
      <c r="I132" s="73"/>
      <c r="J132" s="73"/>
      <c r="K132" s="73"/>
    </row>
    <row r="133" spans="1:27" s="1" customFormat="1" x14ac:dyDescent="0.25">
      <c r="A133" s="8" t="s">
        <v>135</v>
      </c>
      <c r="B133" s="11"/>
      <c r="C133" s="11"/>
      <c r="D133" s="50"/>
      <c r="E133" s="40"/>
      <c r="F133" s="40"/>
      <c r="G133" s="40"/>
      <c r="H133" s="40"/>
      <c r="I133" s="40"/>
      <c r="J133" s="43"/>
      <c r="K133" s="43"/>
    </row>
    <row r="134" spans="1:27" s="1" customFormat="1" x14ac:dyDescent="0.25">
      <c r="A134" s="11" t="s">
        <v>136</v>
      </c>
      <c r="B134" s="11" t="s">
        <v>137</v>
      </c>
      <c r="C134" s="51" t="s">
        <v>62</v>
      </c>
      <c r="D134" s="50" t="s">
        <v>16</v>
      </c>
      <c r="E134" s="40">
        <v>85100</v>
      </c>
      <c r="F134" s="40">
        <v>2442.37</v>
      </c>
      <c r="G134" s="40">
        <v>7742.79</v>
      </c>
      <c r="H134" s="40">
        <v>2587.04</v>
      </c>
      <c r="I134" s="40">
        <v>4198.72</v>
      </c>
      <c r="J134" s="43">
        <f>+F134+G134+H134+I134</f>
        <v>16970.920000000002</v>
      </c>
      <c r="K134" s="40">
        <f>E134-J134</f>
        <v>68129.08</v>
      </c>
    </row>
    <row r="135" spans="1:27" x14ac:dyDescent="0.25">
      <c r="A135" s="3" t="s">
        <v>24</v>
      </c>
      <c r="B135" s="4">
        <v>1</v>
      </c>
      <c r="C135" s="3"/>
      <c r="D135" s="5"/>
      <c r="E135" s="6">
        <f>SUM(E134)</f>
        <v>85100</v>
      </c>
      <c r="F135" s="6">
        <f t="shared" ref="F135:K135" si="45">SUM(F134)</f>
        <v>2442.37</v>
      </c>
      <c r="G135" s="6">
        <f>SUM(G134)</f>
        <v>7742.79</v>
      </c>
      <c r="H135" s="6">
        <f t="shared" si="45"/>
        <v>2587.04</v>
      </c>
      <c r="I135" s="6">
        <f t="shared" si="45"/>
        <v>4198.72</v>
      </c>
      <c r="J135" s="6">
        <f t="shared" si="45"/>
        <v>16970.920000000002</v>
      </c>
      <c r="K135" s="6">
        <f t="shared" si="45"/>
        <v>68129.08</v>
      </c>
    </row>
    <row r="136" spans="1:27" s="1" customFormat="1" x14ac:dyDescent="0.25">
      <c r="A136" s="9"/>
      <c r="B136" s="71"/>
      <c r="C136" s="9"/>
      <c r="D136" s="72"/>
      <c r="E136" s="73"/>
      <c r="F136" s="73"/>
      <c r="G136" s="73"/>
      <c r="H136" s="73"/>
      <c r="I136" s="73"/>
      <c r="J136" s="73"/>
      <c r="K136" s="73"/>
    </row>
    <row r="137" spans="1:27" s="1" customFormat="1" x14ac:dyDescent="0.25">
      <c r="A137" s="55" t="s">
        <v>138</v>
      </c>
      <c r="B137" s="11"/>
      <c r="C137" s="11"/>
      <c r="D137" s="39"/>
      <c r="E137" s="11"/>
      <c r="F137" s="43"/>
      <c r="G137" s="43"/>
      <c r="H137" s="43"/>
      <c r="I137" s="43"/>
      <c r="J137" s="43"/>
      <c r="K137" s="43"/>
    </row>
    <row r="138" spans="1:27" s="1" customFormat="1" x14ac:dyDescent="0.25">
      <c r="A138" s="11" t="s">
        <v>130</v>
      </c>
      <c r="B138" s="11" t="s">
        <v>131</v>
      </c>
      <c r="C138" s="11" t="s">
        <v>18</v>
      </c>
      <c r="D138" s="50" t="s">
        <v>16</v>
      </c>
      <c r="E138" s="44">
        <v>125000</v>
      </c>
      <c r="F138" s="43">
        <v>3587.5</v>
      </c>
      <c r="G138" s="43">
        <v>17985.990000000002</v>
      </c>
      <c r="H138" s="43">
        <v>3800</v>
      </c>
      <c r="I138" s="43">
        <v>2529</v>
      </c>
      <c r="J138" s="43">
        <f>SUM(F138:I138)</f>
        <v>27902.49</v>
      </c>
      <c r="K138" s="40">
        <f t="shared" ref="K138" si="46">E138-J138</f>
        <v>97097.51</v>
      </c>
    </row>
    <row r="139" spans="1:27" s="1" customFormat="1" x14ac:dyDescent="0.25">
      <c r="A139" s="11" t="s">
        <v>139</v>
      </c>
      <c r="B139" s="11" t="s">
        <v>140</v>
      </c>
      <c r="C139" s="11" t="s">
        <v>18</v>
      </c>
      <c r="D139" s="50" t="s">
        <v>19</v>
      </c>
      <c r="E139" s="44">
        <v>28980</v>
      </c>
      <c r="F139" s="43">
        <v>831.73</v>
      </c>
      <c r="G139" s="43">
        <v>0</v>
      </c>
      <c r="H139" s="43">
        <v>880.99</v>
      </c>
      <c r="I139" s="43">
        <v>25</v>
      </c>
      <c r="J139" s="43">
        <f>SUM(F139:I139)</f>
        <v>1737.72</v>
      </c>
      <c r="K139" s="40">
        <f>E139-J139</f>
        <v>27242.28</v>
      </c>
    </row>
    <row r="140" spans="1:27" s="1" customFormat="1" x14ac:dyDescent="0.25">
      <c r="A140" s="11" t="s">
        <v>141</v>
      </c>
      <c r="B140" s="11" t="s">
        <v>140</v>
      </c>
      <c r="C140" s="11" t="s">
        <v>18</v>
      </c>
      <c r="D140" s="50" t="s">
        <v>19</v>
      </c>
      <c r="E140" s="44">
        <v>46440</v>
      </c>
      <c r="F140" s="43">
        <v>1332.83</v>
      </c>
      <c r="G140" s="43">
        <v>1351.56</v>
      </c>
      <c r="H140" s="43">
        <v>1411.78</v>
      </c>
      <c r="I140" s="43">
        <v>25</v>
      </c>
      <c r="J140" s="43">
        <f>SUM(F140:I140)</f>
        <v>4121.17</v>
      </c>
      <c r="K140" s="40">
        <f>+E140-J140</f>
        <v>42318.83</v>
      </c>
    </row>
    <row r="141" spans="1:27" x14ac:dyDescent="0.25">
      <c r="A141" s="3" t="s">
        <v>24</v>
      </c>
      <c r="B141" s="4">
        <v>3</v>
      </c>
      <c r="C141" s="3"/>
      <c r="D141" s="5"/>
      <c r="E141" s="6">
        <f>SUM(E138:E140)</f>
        <v>200420</v>
      </c>
      <c r="F141" s="6">
        <f t="shared" ref="F141:J141" si="47">SUM(F138:F140)</f>
        <v>5752.0599999999995</v>
      </c>
      <c r="G141" s="6">
        <f>SUM(G138:G140)</f>
        <v>19337.550000000003</v>
      </c>
      <c r="H141" s="6">
        <f t="shared" si="47"/>
        <v>6092.7699999999995</v>
      </c>
      <c r="I141" s="6">
        <f t="shared" si="47"/>
        <v>2579</v>
      </c>
      <c r="J141" s="6">
        <f t="shared" si="47"/>
        <v>33761.380000000005</v>
      </c>
      <c r="K141" s="6">
        <f>SUM(K138:K140)</f>
        <v>166658.62</v>
      </c>
    </row>
    <row r="142" spans="1:27" s="1" customFormat="1" x14ac:dyDescent="0.25">
      <c r="A142" s="9"/>
      <c r="B142" s="71"/>
      <c r="C142" s="9"/>
      <c r="D142" s="72"/>
      <c r="E142" s="73"/>
      <c r="F142" s="73"/>
      <c r="G142" s="73"/>
      <c r="H142" s="73"/>
      <c r="I142" s="73"/>
      <c r="J142" s="73"/>
      <c r="K142" s="73"/>
    </row>
    <row r="143" spans="1:27" s="1" customFormat="1" x14ac:dyDescent="0.25">
      <c r="A143" s="8" t="s">
        <v>142</v>
      </c>
      <c r="B143" s="52"/>
      <c r="C143" s="52"/>
      <c r="D143" s="53"/>
      <c r="E143" s="54"/>
      <c r="F143" s="54"/>
      <c r="G143" s="54"/>
      <c r="H143" s="54"/>
      <c r="I143" s="54"/>
      <c r="J143" s="54"/>
      <c r="K143" s="54"/>
    </row>
    <row r="144" spans="1:27" s="1" customFormat="1" x14ac:dyDescent="0.25">
      <c r="A144" s="11" t="s">
        <v>143</v>
      </c>
      <c r="B144" s="11" t="s">
        <v>144</v>
      </c>
      <c r="C144" s="11" t="s">
        <v>54</v>
      </c>
      <c r="D144" s="50" t="s">
        <v>19</v>
      </c>
      <c r="E144" s="40">
        <v>10000</v>
      </c>
      <c r="F144" s="40">
        <v>287</v>
      </c>
      <c r="G144" s="40">
        <v>0</v>
      </c>
      <c r="H144" s="40">
        <v>304</v>
      </c>
      <c r="I144" s="40">
        <v>1740.46</v>
      </c>
      <c r="J144" s="41">
        <f>SUM(F144:I144)</f>
        <v>2331.46</v>
      </c>
      <c r="K144" s="40">
        <f>E144-J144</f>
        <v>7668.54</v>
      </c>
    </row>
    <row r="145" spans="1:13" s="1" customFormat="1" x14ac:dyDescent="0.25">
      <c r="A145" s="11" t="s">
        <v>145</v>
      </c>
      <c r="B145" s="11" t="s">
        <v>146</v>
      </c>
      <c r="C145" s="1" t="s">
        <v>18</v>
      </c>
      <c r="D145" s="50" t="s">
        <v>19</v>
      </c>
      <c r="E145" s="44">
        <v>28980</v>
      </c>
      <c r="F145" s="43">
        <v>831.73</v>
      </c>
      <c r="G145" s="43">
        <v>0</v>
      </c>
      <c r="H145" s="43">
        <v>880.99</v>
      </c>
      <c r="I145" s="43">
        <v>25</v>
      </c>
      <c r="J145" s="43">
        <f>SUM(F145:I145)</f>
        <v>1737.72</v>
      </c>
      <c r="K145" s="40">
        <f>E145-J145</f>
        <v>27242.28</v>
      </c>
    </row>
    <row r="146" spans="1:13" s="1" customFormat="1" x14ac:dyDescent="0.25">
      <c r="A146" s="11" t="s">
        <v>147</v>
      </c>
      <c r="B146" s="11" t="s">
        <v>146</v>
      </c>
      <c r="C146" s="11" t="s">
        <v>18</v>
      </c>
      <c r="D146" s="50" t="s">
        <v>19</v>
      </c>
      <c r="E146" s="40">
        <v>47500</v>
      </c>
      <c r="F146" s="40">
        <v>1363.25</v>
      </c>
      <c r="G146" s="40">
        <v>1501.16</v>
      </c>
      <c r="H146" s="40">
        <v>1444</v>
      </c>
      <c r="I146" s="40">
        <v>25</v>
      </c>
      <c r="J146" s="41">
        <f t="shared" ref="J146" si="48">SUM(F146:I146)</f>
        <v>4333.41</v>
      </c>
      <c r="K146" s="40">
        <f t="shared" ref="K146" si="49">E146-J146</f>
        <v>43166.59</v>
      </c>
    </row>
    <row r="147" spans="1:13" s="1" customFormat="1" x14ac:dyDescent="0.25">
      <c r="A147" s="11" t="s">
        <v>148</v>
      </c>
      <c r="B147" s="11" t="s">
        <v>146</v>
      </c>
      <c r="C147" s="11" t="s">
        <v>18</v>
      </c>
      <c r="D147" s="50" t="s">
        <v>16</v>
      </c>
      <c r="E147" s="40">
        <v>31980</v>
      </c>
      <c r="F147" s="40">
        <v>917.83</v>
      </c>
      <c r="G147" s="40">
        <v>0</v>
      </c>
      <c r="H147" s="40">
        <v>972.19</v>
      </c>
      <c r="I147" s="40">
        <v>25</v>
      </c>
      <c r="J147" s="41">
        <f>SUM(F147:I147)</f>
        <v>1915.02</v>
      </c>
      <c r="K147" s="40">
        <f>E147-J147</f>
        <v>30064.98</v>
      </c>
    </row>
    <row r="148" spans="1:13" s="1" customFormat="1" ht="15" customHeight="1" x14ac:dyDescent="0.25">
      <c r="A148" s="11" t="s">
        <v>149</v>
      </c>
      <c r="B148" s="11" t="s">
        <v>146</v>
      </c>
      <c r="C148" s="11" t="s">
        <v>18</v>
      </c>
      <c r="D148" s="50" t="s">
        <v>16</v>
      </c>
      <c r="E148" s="43">
        <v>25200</v>
      </c>
      <c r="F148" s="43">
        <v>723.24</v>
      </c>
      <c r="G148" s="43">
        <v>0</v>
      </c>
      <c r="H148" s="43">
        <v>766.08</v>
      </c>
      <c r="I148" s="43">
        <v>25</v>
      </c>
      <c r="J148" s="43">
        <f>SUM(F148:I148)</f>
        <v>1514.3200000000002</v>
      </c>
      <c r="K148" s="43">
        <f>E148-J148</f>
        <v>23685.68</v>
      </c>
    </row>
    <row r="149" spans="1:13" x14ac:dyDescent="0.25">
      <c r="A149" s="3" t="s">
        <v>24</v>
      </c>
      <c r="B149" s="4">
        <v>5</v>
      </c>
      <c r="C149" s="3"/>
      <c r="D149" s="5"/>
      <c r="E149" s="6">
        <f>SUM(E144:E148)</f>
        <v>143660</v>
      </c>
      <c r="F149" s="6">
        <f t="shared" ref="F149:K149" si="50">SUM(F144:F148)</f>
        <v>4123.05</v>
      </c>
      <c r="G149" s="6">
        <f>SUM(G144:G148)</f>
        <v>1501.16</v>
      </c>
      <c r="H149" s="6">
        <f t="shared" si="50"/>
        <v>4367.26</v>
      </c>
      <c r="I149" s="6">
        <f t="shared" si="50"/>
        <v>1840.46</v>
      </c>
      <c r="J149" s="6">
        <f t="shared" si="50"/>
        <v>11831.93</v>
      </c>
      <c r="K149" s="6">
        <f t="shared" si="50"/>
        <v>131828.07</v>
      </c>
    </row>
    <row r="150" spans="1:13" s="1" customFormat="1" x14ac:dyDescent="0.25">
      <c r="A150" s="9"/>
      <c r="B150" s="71"/>
      <c r="C150" s="9"/>
      <c r="D150" s="72"/>
      <c r="E150" s="73"/>
      <c r="F150" s="73"/>
      <c r="G150" s="73"/>
      <c r="H150" s="73"/>
      <c r="I150" s="73"/>
      <c r="J150" s="73"/>
      <c r="K150" s="73"/>
    </row>
    <row r="151" spans="1:13" s="1" customFormat="1" x14ac:dyDescent="0.25">
      <c r="A151" s="55" t="s">
        <v>150</v>
      </c>
      <c r="B151" s="43"/>
      <c r="C151" s="43"/>
      <c r="D151" s="50"/>
      <c r="E151" s="43"/>
      <c r="F151" s="43"/>
      <c r="G151" s="43"/>
      <c r="H151" s="43"/>
      <c r="I151" s="43"/>
      <c r="J151" s="43"/>
      <c r="K151" s="43"/>
    </row>
    <row r="152" spans="1:13" s="1" customFormat="1" x14ac:dyDescent="0.25">
      <c r="A152" s="11" t="s">
        <v>151</v>
      </c>
      <c r="B152" s="43" t="s">
        <v>152</v>
      </c>
      <c r="C152" s="43" t="s">
        <v>18</v>
      </c>
      <c r="D152" s="50" t="s">
        <v>16</v>
      </c>
      <c r="E152" s="43">
        <v>85100</v>
      </c>
      <c r="F152" s="43">
        <f>+E152*2.87%</f>
        <v>2442.37</v>
      </c>
      <c r="G152" s="43">
        <v>8600.52</v>
      </c>
      <c r="H152" s="43">
        <v>2587.04</v>
      </c>
      <c r="I152" s="43">
        <v>25</v>
      </c>
      <c r="J152" s="43">
        <f>SUM(F152:I152)</f>
        <v>13654.93</v>
      </c>
      <c r="K152" s="43">
        <f>E152-J152</f>
        <v>71445.070000000007</v>
      </c>
    </row>
    <row r="153" spans="1:13" s="1" customFormat="1" x14ac:dyDescent="0.25">
      <c r="A153" s="11" t="s">
        <v>153</v>
      </c>
      <c r="B153" s="43" t="s">
        <v>154</v>
      </c>
      <c r="C153" s="43" t="s">
        <v>155</v>
      </c>
      <c r="D153" s="50" t="s">
        <v>16</v>
      </c>
      <c r="E153" s="43">
        <v>52000</v>
      </c>
      <c r="F153" s="43">
        <v>1492.4</v>
      </c>
      <c r="G153" s="43">
        <v>2136.27</v>
      </c>
      <c r="H153" s="43">
        <v>1580.8</v>
      </c>
      <c r="I153" s="43">
        <v>152.6</v>
      </c>
      <c r="J153" s="43">
        <f>SUM(F153:I153)</f>
        <v>5362.0700000000006</v>
      </c>
      <c r="K153" s="43">
        <f>E153-J153</f>
        <v>46637.93</v>
      </c>
    </row>
    <row r="154" spans="1:13" s="1" customFormat="1" x14ac:dyDescent="0.25">
      <c r="A154" s="11" t="s">
        <v>156</v>
      </c>
      <c r="B154" s="43" t="s">
        <v>154</v>
      </c>
      <c r="C154" s="43" t="s">
        <v>18</v>
      </c>
      <c r="D154" s="50" t="s">
        <v>16</v>
      </c>
      <c r="E154" s="43">
        <v>46000</v>
      </c>
      <c r="F154" s="43">
        <v>1320.2</v>
      </c>
      <c r="G154" s="43">
        <v>1289.46</v>
      </c>
      <c r="H154" s="43">
        <v>1398.4</v>
      </c>
      <c r="I154" s="43">
        <v>25</v>
      </c>
      <c r="J154" s="43">
        <f t="shared" ref="J154" si="51">SUM(F154:I154)</f>
        <v>4033.06</v>
      </c>
      <c r="K154" s="43">
        <f t="shared" ref="K154" si="52">E154-J154</f>
        <v>41966.94</v>
      </c>
    </row>
    <row r="155" spans="1:13" x14ac:dyDescent="0.25">
      <c r="A155" s="3" t="s">
        <v>24</v>
      </c>
      <c r="B155" s="4">
        <v>3</v>
      </c>
      <c r="C155" s="3"/>
      <c r="D155" s="5"/>
      <c r="E155" s="6">
        <f t="shared" ref="E155:K155" si="53">SUM(E152:E154)</f>
        <v>183100</v>
      </c>
      <c r="F155" s="6">
        <f t="shared" si="53"/>
        <v>5254.97</v>
      </c>
      <c r="G155" s="6">
        <f>SUM(G152:G154)</f>
        <v>12026.25</v>
      </c>
      <c r="H155" s="6">
        <f t="shared" si="53"/>
        <v>5566.24</v>
      </c>
      <c r="I155" s="6">
        <f t="shared" si="53"/>
        <v>202.6</v>
      </c>
      <c r="J155" s="6">
        <f t="shared" si="53"/>
        <v>23050.06</v>
      </c>
      <c r="K155" s="6">
        <f t="shared" si="53"/>
        <v>160049.94</v>
      </c>
    </row>
    <row r="156" spans="1:13" s="1" customFormat="1" x14ac:dyDescent="0.25">
      <c r="A156" s="52"/>
      <c r="B156" s="52"/>
      <c r="C156" s="52"/>
      <c r="D156" s="53"/>
      <c r="E156" s="54"/>
      <c r="F156" s="54"/>
      <c r="G156" s="54"/>
      <c r="H156" s="54"/>
      <c r="I156" s="54"/>
      <c r="J156" s="54"/>
      <c r="K156" s="54"/>
    </row>
    <row r="157" spans="1:13" ht="24.75" customHeight="1" x14ac:dyDescent="0.3">
      <c r="A157" s="74" t="s">
        <v>157</v>
      </c>
      <c r="B157" s="14">
        <f>+B18+B23+B27+B32+B40+B44+B48+B55+B59+B73+B81+B100+B106+B113+B119+B131+B123+B127+B135+B141+B149+B155</f>
        <v>81</v>
      </c>
      <c r="C157" s="13"/>
      <c r="D157" s="15"/>
      <c r="E157" s="16">
        <f t="shared" ref="E157:K157" si="54">E18+E23+E27+E32+E40+E44+E48+E55+E59+E73+E81+E100+E106+E113+E119+E123+E127+E131+E135+E141+E149+E155</f>
        <v>3893235.26</v>
      </c>
      <c r="F157" s="16">
        <f t="shared" si="54"/>
        <v>111735.925</v>
      </c>
      <c r="G157" s="16">
        <f t="shared" si="54"/>
        <v>248733.07000000004</v>
      </c>
      <c r="H157" s="16">
        <f>H18+H23+H27+H32+H40+H44+H48+H55+H59+H73+H81+H100+H106+H113+H119+H123+H127+H131+H135+H141+H149+H155</f>
        <v>116941.52999999997</v>
      </c>
      <c r="I157" s="16">
        <f t="shared" si="54"/>
        <v>57214.04</v>
      </c>
      <c r="J157" s="16">
        <f t="shared" si="54"/>
        <v>534624.56499999994</v>
      </c>
      <c r="K157" s="16">
        <f t="shared" si="54"/>
        <v>3358610.6949999998</v>
      </c>
    </row>
    <row r="158" spans="1:13" s="80" customFormat="1" x14ac:dyDescent="0.25">
      <c r="A158" s="82"/>
      <c r="B158" s="82"/>
      <c r="C158" s="82"/>
      <c r="D158" s="83"/>
      <c r="E158" s="84"/>
      <c r="F158" s="84"/>
      <c r="G158" s="84"/>
      <c r="H158" s="84"/>
      <c r="I158" s="84"/>
      <c r="J158" s="84"/>
      <c r="K158" s="84"/>
      <c r="L158" s="85"/>
      <c r="M158" s="85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19"/>
      <c r="M159" s="19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  <c r="L160" s="19"/>
      <c r="M160" s="19"/>
    </row>
    <row r="161" spans="1:13" s="1" customFormat="1" ht="21" x14ac:dyDescent="0.35">
      <c r="A161" s="24"/>
      <c r="B161" s="50"/>
      <c r="C161" s="25"/>
      <c r="D161" s="26"/>
      <c r="E161" s="27"/>
      <c r="F161" s="28"/>
      <c r="G161" s="28"/>
      <c r="H161" s="28"/>
      <c r="I161" s="28"/>
      <c r="J161" s="28"/>
      <c r="K161" s="28"/>
      <c r="L161" s="19"/>
      <c r="M161" s="19"/>
    </row>
    <row r="162" spans="1:13" s="24" customFormat="1" ht="21" x14ac:dyDescent="0.35">
      <c r="A162" s="30" t="s">
        <v>162</v>
      </c>
      <c r="B162" s="50"/>
      <c r="C162" s="25"/>
      <c r="D162" s="36"/>
      <c r="E162" s="28"/>
      <c r="F162" s="25"/>
      <c r="G162" s="29"/>
      <c r="H162" s="30"/>
      <c r="I162" s="65"/>
      <c r="J162" s="65"/>
      <c r="K162" s="66"/>
      <c r="L162" s="66"/>
    </row>
    <row r="163" spans="1:13" s="24" customFormat="1" ht="21" x14ac:dyDescent="0.35">
      <c r="A163" s="24" t="s">
        <v>163</v>
      </c>
      <c r="B163" s="25"/>
      <c r="C163" s="25"/>
      <c r="D163" s="37"/>
      <c r="E163" s="25"/>
      <c r="F163" s="25"/>
      <c r="G163" s="29"/>
      <c r="I163" s="65"/>
      <c r="J163" s="65"/>
      <c r="K163" s="20"/>
      <c r="L163" s="20"/>
    </row>
    <row r="164" spans="1:13" s="1" customFormat="1" ht="21" hidden="1" x14ac:dyDescent="0.35">
      <c r="A164" s="92" t="s">
        <v>158</v>
      </c>
      <c r="B164" s="92"/>
      <c r="C164" s="92"/>
      <c r="D164" s="92"/>
      <c r="E164" s="92"/>
      <c r="F164" s="92"/>
      <c r="G164" s="92"/>
      <c r="H164" s="92"/>
      <c r="I164" s="92"/>
      <c r="J164" s="92"/>
    </row>
    <row r="165" spans="1:13" s="1" customFormat="1" hidden="1" x14ac:dyDescent="0.25">
      <c r="A165" s="21"/>
      <c r="B165" s="21"/>
      <c r="C165" s="21"/>
      <c r="D165" s="38"/>
      <c r="E165" s="19"/>
      <c r="F165" s="19"/>
      <c r="G165" s="19"/>
      <c r="H165" s="19"/>
      <c r="I165" s="19"/>
      <c r="J165" s="19"/>
    </row>
    <row r="166" spans="1:13" s="1" customFormat="1" hidden="1" x14ac:dyDescent="0.25">
      <c r="A166" s="21"/>
      <c r="B166" s="21"/>
      <c r="C166" s="21"/>
      <c r="D166" s="38"/>
      <c r="E166" s="19"/>
      <c r="F166" s="19"/>
      <c r="G166" s="19"/>
      <c r="H166" s="19"/>
      <c r="I166" s="19"/>
      <c r="J166" s="19"/>
    </row>
    <row r="167" spans="1:13" s="1" customFormat="1" hidden="1" x14ac:dyDescent="0.25">
      <c r="A167" s="21"/>
      <c r="B167" s="21"/>
      <c r="C167" s="21"/>
      <c r="D167" s="38"/>
      <c r="E167" s="19"/>
      <c r="F167" s="19"/>
      <c r="G167" s="19"/>
      <c r="H167" s="19"/>
      <c r="I167" s="19"/>
      <c r="J167" s="19"/>
    </row>
    <row r="168" spans="1:13" s="1" customFormat="1" x14ac:dyDescent="0.25">
      <c r="A168" s="21"/>
      <c r="B168" s="21"/>
      <c r="C168" s="21"/>
      <c r="D168" s="38"/>
      <c r="E168" s="19"/>
      <c r="F168" s="19"/>
      <c r="G168" s="19"/>
      <c r="H168" s="19"/>
      <c r="I168" s="19"/>
      <c r="J168" s="19"/>
    </row>
    <row r="169" spans="1:13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3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3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3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3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ht="24.75" customHeigh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ht="15.75" x14ac:dyDescent="0.25">
      <c r="A499" s="32"/>
      <c r="B499" s="32"/>
      <c r="C499" s="32"/>
      <c r="D499" s="33"/>
      <c r="E499" s="34"/>
      <c r="F499" s="34"/>
      <c r="G499" s="34"/>
      <c r="H499" s="34"/>
      <c r="I499" s="34"/>
      <c r="J499" s="34"/>
      <c r="K499" s="34"/>
    </row>
    <row r="500" spans="1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ht="15" customHeight="1" x14ac:dyDescent="0.25">
      <c r="E959" s="12"/>
      <c r="F959" s="12"/>
      <c r="G959" s="12"/>
      <c r="H959" s="12"/>
      <c r="I959" s="12"/>
      <c r="J959" s="12"/>
      <c r="K959" s="12"/>
    </row>
  </sheetData>
  <mergeCells count="16">
    <mergeCell ref="A164:J164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 Álvarez Florentino</cp:lastModifiedBy>
  <cp:lastPrinted>2025-03-18T14:25:30Z</cp:lastPrinted>
  <dcterms:created xsi:type="dcterms:W3CDTF">2023-11-10T15:26:30Z</dcterms:created>
  <dcterms:modified xsi:type="dcterms:W3CDTF">2025-04-10T15:44:10Z</dcterms:modified>
</cp:coreProperties>
</file>