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8.AGOSTO\Q - RECURSOS HUMANOS\PERSONAL FIJO\"/>
    </mc:Choice>
  </mc:AlternateContent>
  <xr:revisionPtr revIDLastSave="0" documentId="14_{A2194F5D-588B-4D88-9FCC-F2666C4B339E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Juni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1" i="2" l="1"/>
  <c r="J161" i="2"/>
  <c r="I161" i="2"/>
  <c r="H161" i="2"/>
  <c r="G161" i="2"/>
  <c r="F161" i="2"/>
  <c r="E161" i="2"/>
  <c r="J156" i="2"/>
  <c r="K156" i="2" s="1"/>
  <c r="J157" i="2"/>
  <c r="K157" i="2" s="1"/>
  <c r="J158" i="2"/>
  <c r="K158" i="2"/>
  <c r="J159" i="2"/>
  <c r="K159" i="2" s="1"/>
  <c r="J160" i="2"/>
  <c r="K160" i="2" s="1"/>
  <c r="I127" i="2"/>
  <c r="H127" i="2"/>
  <c r="G127" i="2"/>
  <c r="F127" i="2"/>
  <c r="E127" i="2"/>
  <c r="J123" i="2"/>
  <c r="K123" i="2" s="1"/>
  <c r="J97" i="2"/>
  <c r="K97" i="2" s="1"/>
  <c r="E107" i="2"/>
  <c r="I77" i="2"/>
  <c r="G77" i="2"/>
  <c r="F77" i="2"/>
  <c r="E77" i="2"/>
  <c r="I22" i="2"/>
  <c r="H22" i="2"/>
  <c r="G22" i="2"/>
  <c r="F22" i="2"/>
  <c r="E22" i="2"/>
  <c r="B169" i="2"/>
  <c r="F107" i="2"/>
  <c r="H107" i="2"/>
  <c r="I107" i="2"/>
  <c r="J104" i="2"/>
  <c r="K104" i="2" s="1"/>
  <c r="G107" i="2"/>
  <c r="F39" i="2"/>
  <c r="G39" i="2"/>
  <c r="H39" i="2"/>
  <c r="I39" i="2"/>
  <c r="E39" i="2"/>
  <c r="E27" i="2"/>
  <c r="F27" i="2"/>
  <c r="G27" i="2"/>
  <c r="H27" i="2"/>
  <c r="I27" i="2"/>
  <c r="J72" i="2"/>
  <c r="K72" i="2" s="1"/>
  <c r="I16" i="2"/>
  <c r="G16" i="2"/>
  <c r="E16" i="2"/>
  <c r="F164" i="2" l="1"/>
  <c r="H67" i="2"/>
  <c r="H77" i="2" s="1"/>
  <c r="J103" i="2"/>
  <c r="K103" i="2" s="1"/>
  <c r="J67" i="2" l="1"/>
  <c r="J152" i="2"/>
  <c r="K152" i="2" s="1"/>
  <c r="E148" i="2"/>
  <c r="J147" i="2"/>
  <c r="K147" i="2" s="1"/>
  <c r="J126" i="2"/>
  <c r="J96" i="2"/>
  <c r="K96" i="2" s="1"/>
  <c r="J92" i="2"/>
  <c r="J91" i="2"/>
  <c r="K91" i="2" s="1"/>
  <c r="J71" i="2"/>
  <c r="K71" i="2" s="1"/>
  <c r="J70" i="2"/>
  <c r="K70" i="2" s="1"/>
  <c r="J69" i="2"/>
  <c r="K69" i="2" s="1"/>
  <c r="J65" i="2"/>
  <c r="K65" i="2" s="1"/>
  <c r="J64" i="2"/>
  <c r="K64" i="2" s="1"/>
  <c r="J61" i="2"/>
  <c r="J57" i="2"/>
  <c r="K57" i="2" s="1"/>
  <c r="J53" i="2"/>
  <c r="K53" i="2" s="1"/>
  <c r="J37" i="2" l="1"/>
  <c r="K37" i="2" s="1"/>
  <c r="J36" i="2"/>
  <c r="K36" i="2" s="1"/>
  <c r="J25" i="2"/>
  <c r="J27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K14" i="2" s="1"/>
  <c r="J12" i="2"/>
  <c r="K12" i="2" s="1"/>
  <c r="J125" i="2"/>
  <c r="K125" i="2" s="1"/>
  <c r="G31" i="2"/>
  <c r="G43" i="2"/>
  <c r="G47" i="2"/>
  <c r="G54" i="2"/>
  <c r="G58" i="2"/>
  <c r="G113" i="2"/>
  <c r="G120" i="2"/>
  <c r="G131" i="2"/>
  <c r="G135" i="2"/>
  <c r="G139" i="2"/>
  <c r="G143" i="2"/>
  <c r="G148" i="2"/>
  <c r="G167" i="2"/>
  <c r="H131" i="2"/>
  <c r="H135" i="2"/>
  <c r="J130" i="2"/>
  <c r="K130" i="2" s="1"/>
  <c r="K131" i="2" s="1"/>
  <c r="I135" i="2"/>
  <c r="F135" i="2"/>
  <c r="E135" i="2"/>
  <c r="J134" i="2"/>
  <c r="J135" i="2" s="1"/>
  <c r="I131" i="2"/>
  <c r="F131" i="2"/>
  <c r="E131" i="2"/>
  <c r="J119" i="2"/>
  <c r="K119" i="2" s="1"/>
  <c r="J102" i="2"/>
  <c r="K102" i="2" s="1"/>
  <c r="I167" i="2"/>
  <c r="H167" i="2"/>
  <c r="F167" i="2"/>
  <c r="E167" i="2"/>
  <c r="J166" i="2"/>
  <c r="K166" i="2" s="1"/>
  <c r="J165" i="2"/>
  <c r="K165" i="2" s="1"/>
  <c r="J164" i="2"/>
  <c r="J155" i="2"/>
  <c r="K155" i="2" s="1"/>
  <c r="J154" i="2"/>
  <c r="K154" i="2" s="1"/>
  <c r="J153" i="2"/>
  <c r="K153" i="2" s="1"/>
  <c r="J151" i="2"/>
  <c r="K151" i="2" s="1"/>
  <c r="I148" i="2"/>
  <c r="H148" i="2"/>
  <c r="F148" i="2"/>
  <c r="J146" i="2"/>
  <c r="K146" i="2" s="1"/>
  <c r="I143" i="2"/>
  <c r="H143" i="2"/>
  <c r="F143" i="2"/>
  <c r="E143" i="2"/>
  <c r="J142" i="2"/>
  <c r="K142" i="2" s="1"/>
  <c r="K143" i="2" s="1"/>
  <c r="I139" i="2"/>
  <c r="H139" i="2"/>
  <c r="F139" i="2"/>
  <c r="E139" i="2"/>
  <c r="J138" i="2"/>
  <c r="K138" i="2" s="1"/>
  <c r="K139" i="2" s="1"/>
  <c r="K126" i="2"/>
  <c r="J124" i="2"/>
  <c r="I120" i="2"/>
  <c r="H120" i="2"/>
  <c r="F120" i="2"/>
  <c r="E120" i="2"/>
  <c r="J118" i="2"/>
  <c r="K118" i="2" s="1"/>
  <c r="J117" i="2"/>
  <c r="K117" i="2" s="1"/>
  <c r="J116" i="2"/>
  <c r="I113" i="2"/>
  <c r="H113" i="2"/>
  <c r="F113" i="2"/>
  <c r="E113" i="2"/>
  <c r="J112" i="2"/>
  <c r="K112" i="2" s="1"/>
  <c r="J111" i="2"/>
  <c r="J110" i="2"/>
  <c r="K110" i="2" s="1"/>
  <c r="J101" i="2"/>
  <c r="K101" i="2" s="1"/>
  <c r="J100" i="2"/>
  <c r="K100" i="2" s="1"/>
  <c r="J99" i="2"/>
  <c r="K99" i="2" s="1"/>
  <c r="J98" i="2"/>
  <c r="K98" i="2" s="1"/>
  <c r="J95" i="2"/>
  <c r="K95" i="2" s="1"/>
  <c r="J94" i="2"/>
  <c r="K94" i="2" s="1"/>
  <c r="J93" i="2"/>
  <c r="K93" i="2" s="1"/>
  <c r="K92" i="2"/>
  <c r="J90" i="2"/>
  <c r="K90" i="2" s="1"/>
  <c r="J89" i="2"/>
  <c r="K89" i="2" s="1"/>
  <c r="J88" i="2"/>
  <c r="I85" i="2"/>
  <c r="H85" i="2"/>
  <c r="G85" i="2"/>
  <c r="F85" i="2"/>
  <c r="E85" i="2"/>
  <c r="J84" i="2"/>
  <c r="K84" i="2" s="1"/>
  <c r="J83" i="2"/>
  <c r="K83" i="2" s="1"/>
  <c r="J82" i="2"/>
  <c r="K82" i="2" s="1"/>
  <c r="J81" i="2"/>
  <c r="J80" i="2"/>
  <c r="K80" i="2" s="1"/>
  <c r="K67" i="2"/>
  <c r="J66" i="2"/>
  <c r="K66" i="2" s="1"/>
  <c r="J63" i="2"/>
  <c r="K63" i="2" s="1"/>
  <c r="J62" i="2"/>
  <c r="I58" i="2"/>
  <c r="H58" i="2"/>
  <c r="F58" i="2"/>
  <c r="E58" i="2"/>
  <c r="K58" i="2"/>
  <c r="I54" i="2"/>
  <c r="H54" i="2"/>
  <c r="F54" i="2"/>
  <c r="E54" i="2"/>
  <c r="J52" i="2"/>
  <c r="K52" i="2" s="1"/>
  <c r="J51" i="2"/>
  <c r="K51" i="2" s="1"/>
  <c r="J50" i="2"/>
  <c r="K50" i="2" s="1"/>
  <c r="I47" i="2"/>
  <c r="H47" i="2"/>
  <c r="F47" i="2"/>
  <c r="E47" i="2"/>
  <c r="J46" i="2"/>
  <c r="J47" i="2" s="1"/>
  <c r="I43" i="2"/>
  <c r="H43" i="2"/>
  <c r="F43" i="2"/>
  <c r="E43" i="2"/>
  <c r="J42" i="2"/>
  <c r="K42" i="2" s="1"/>
  <c r="K43" i="2" s="1"/>
  <c r="J35" i="2"/>
  <c r="K35" i="2" s="1"/>
  <c r="J34" i="2"/>
  <c r="I31" i="2"/>
  <c r="H31" i="2"/>
  <c r="F31" i="2"/>
  <c r="E31" i="2"/>
  <c r="J30" i="2"/>
  <c r="J19" i="2"/>
  <c r="J22" i="2" s="1"/>
  <c r="J11" i="2"/>
  <c r="J39" i="2" l="1"/>
  <c r="J77" i="2"/>
  <c r="K124" i="2"/>
  <c r="K127" i="2" s="1"/>
  <c r="J127" i="2"/>
  <c r="J107" i="2"/>
  <c r="E169" i="2"/>
  <c r="J16" i="2"/>
  <c r="H169" i="2"/>
  <c r="K62" i="2"/>
  <c r="K34" i="2"/>
  <c r="K39" i="2" s="1"/>
  <c r="I169" i="2"/>
  <c r="G169" i="2"/>
  <c r="K134" i="2"/>
  <c r="K135" i="2" s="1"/>
  <c r="J131" i="2"/>
  <c r="F169" i="2"/>
  <c r="J58" i="2"/>
  <c r="J113" i="2"/>
  <c r="J139" i="2"/>
  <c r="K46" i="2"/>
  <c r="K47" i="2" s="1"/>
  <c r="J31" i="2"/>
  <c r="J85" i="2"/>
  <c r="J167" i="2"/>
  <c r="K19" i="2"/>
  <c r="K22" i="2" s="1"/>
  <c r="K25" i="2"/>
  <c r="K27" i="2" s="1"/>
  <c r="K81" i="2"/>
  <c r="K85" i="2" s="1"/>
  <c r="K111" i="2"/>
  <c r="K113" i="2" s="1"/>
  <c r="J120" i="2"/>
  <c r="K148" i="2"/>
  <c r="J54" i="2"/>
  <c r="J148" i="2"/>
  <c r="K30" i="2"/>
  <c r="K31" i="2" s="1"/>
  <c r="J43" i="2"/>
  <c r="K54" i="2"/>
  <c r="K61" i="2"/>
  <c r="J143" i="2"/>
  <c r="K164" i="2"/>
  <c r="K167" i="2" s="1"/>
  <c r="K11" i="2"/>
  <c r="K16" i="2" s="1"/>
  <c r="K88" i="2"/>
  <c r="K107" i="2" s="1"/>
  <c r="K116" i="2"/>
  <c r="K120" i="2" s="1"/>
  <c r="K77" i="2" l="1"/>
  <c r="J169" i="2"/>
  <c r="K169" i="2"/>
</calcChain>
</file>

<file path=xl/sharedStrings.xml><?xml version="1.0" encoding="utf-8"?>
<sst xmlns="http://schemas.openxmlformats.org/spreadsheetml/2006/main" count="436" uniqueCount="201">
  <si>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</si>
  <si>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</si>
  <si>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</si>
  <si>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</si>
  <si>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</si>
  <si>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</si>
  <si>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</si>
  <si>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</si>
  <si>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</si>
  <si>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</si>
  <si>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</si>
  <si>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</si>
  <si>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</si>
  <si>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</si>
  <si>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</si>
  <si>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</si>
  <si>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</si>
  <si>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</si>
  <si>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</si>
  <si>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</si>
  <si>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</si>
  <si>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</si>
  <si>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</si>
  <si>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</si>
  <si>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</si>
  <si>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</si>
  <si>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</si>
  <si>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</si>
  <si>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</si>
  <si>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</si>
  <si>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</si>
  <si>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</si>
  <si>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</si>
  <si>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</si>
  <si>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</si>
  <si>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</si>
  <si>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</si>
  <si>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</si>
  <si>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</si>
  <si>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</si>
  <si>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</si>
  <si>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</si>
  <si>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</si>
  <si>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</si>
  <si>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</si>
  <si>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</si>
  <si>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</si>
  <si>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</si>
  <si>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</si>
  <si>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</si>
  <si>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</si>
  <si>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</si>
  <si>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</si>
  <si>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</si>
  <si>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</si>
  <si>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</si>
  <si>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</si>
  <si>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</si>
  <si>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</si>
  <si>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</si>
  <si>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</si>
  <si>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</si>
  <si>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</si>
  <si>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</si>
  <si>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</si>
  <si>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</si>
  <si>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</si>
  <si>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</si>
  <si>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</si>
  <si>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</si>
  <si>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</si>
  <si>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</si>
  <si>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</si>
  <si>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</si>
  <si>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</si>
  <si>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</si>
  <si>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</si>
  <si>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</si>
  <si>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</si>
  <si>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</si>
  <si>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</si>
  <si>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</si>
  <si>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</si>
  <si>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</si>
  <si>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</si>
  <si>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</si>
  <si>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</si>
  <si>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</si>
  <si>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</si>
  <si>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</si>
  <si>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</si>
  <si>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</si>
  <si>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</si>
  <si>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</si>
  <si>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</si>
  <si>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</si>
  <si>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</si>
  <si>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</si>
  <si>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</si>
  <si>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</si>
  <si>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</si>
  <si>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</si>
  <si>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</si>
  <si>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</si>
  <si>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</si>
  <si>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</si>
  <si>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</si>
  <si>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</si>
  <si>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</si>
  <si>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</si>
  <si>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</si>
  <si>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</si>
  <si>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</si>
  <si>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</si>
  <si>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</si>
  <si>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</si>
  <si>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</si>
  <si>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</si>
  <si>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</si>
  <si>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</si>
  <si>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</si>
  <si>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</si>
  <si>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</si>
  <si>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</si>
  <si>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</si>
  <si>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</si>
  <si>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</si>
  <si>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</si>
  <si>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</si>
  <si>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</si>
  <si>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</si>
  <si>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</si>
  <si>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</si>
  <si>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</si>
  <si>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</si>
  <si>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</si>
  <si>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</si>
  <si>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</si>
  <si>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</si>
  <si>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</si>
  <si>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</si>
  <si>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</si>
  <si>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</si>
  <si>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</si>
  <si>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</si>
  <si>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</si>
  <si>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</si>
  <si>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</si>
  <si>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</si>
  <si>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</si>
  <si>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</si>
  <si>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</si>
  <si>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</si>
  <si>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</si>
  <si>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</si>
  <si>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</si>
  <si>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</si>
  <si>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</si>
  <si>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</si>
  <si>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</si>
  <si>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</si>
  <si>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</si>
  <si>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</si>
  <si>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</si>
  <si>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</si>
  <si>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</si>
  <si>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</si>
  <si>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</si>
  <si>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</si>
  <si>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</si>
  <si>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</si>
  <si>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</si>
  <si>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</si>
  <si>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</si>
  <si>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</si>
  <si>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EULISA FERMIN HERNANDEZ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</si>
  <si>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</si>
  <si>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</si>
  <si>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</si>
  <si>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</si>
  <si>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</si>
  <si>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</si>
  <si>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</si>
  <si>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MANUEL RAMON BAEZ</t>
  </si>
  <si>
    <t>Mes de  Agosto-2025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</si>
  <si>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</si>
  <si>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</si>
  <si>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</si>
  <si>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</si>
  <si>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</si>
  <si>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</si>
  <si>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</si>
  <si>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DIRECTOE TECNICO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</si>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</sst>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0" fontId="21" fillId="4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71"/>
  <sheetViews>
    <sheetView tabSelected="1" zoomScale="80" zoomScaleNormal="80" workbookViewId="0">
      <pane ySplit="2" topLeftCell="A149" activePane="bottomLeft" state="frozen"/>
      <selection pane="bottomLeft" activeCell="A173" sqref="A173"/>
    </sheetView>
  </sheetViews>
  <sheetFormatPr baseColWidth="10" defaultColWidth="12.5703125" defaultRowHeight="15" x14ac:dyDescent="0.25"/>
  <cols>
    <col min="1" max="1" width="60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1" customFormat="1" ht="26.25" customHeight="1" x14ac:dyDescent="0.4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s="1" customFormat="1" ht="20.25" x14ac:dyDescent="0.3">
      <c r="A4" s="96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s="1" customFormat="1" ht="20.25" x14ac:dyDescent="0.3">
      <c r="A5" s="96" t="s">
        <v>184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7" t="s">
        <v>3</v>
      </c>
      <c r="B7" s="97" t="s">
        <v>4</v>
      </c>
      <c r="C7" s="99" t="s">
        <v>5</v>
      </c>
      <c r="D7" s="99" t="s">
        <v>6</v>
      </c>
      <c r="E7" s="101" t="s">
        <v>7</v>
      </c>
      <c r="F7" s="101" t="s">
        <v>8</v>
      </c>
      <c r="G7" s="101" t="s">
        <v>9</v>
      </c>
      <c r="H7" s="101" t="s">
        <v>10</v>
      </c>
      <c r="I7" s="101" t="s">
        <v>11</v>
      </c>
      <c r="J7" s="101" t="s">
        <v>12</v>
      </c>
      <c r="K7" s="101" t="s">
        <v>13</v>
      </c>
    </row>
    <row r="8" spans="1:11" x14ac:dyDescent="0.25">
      <c r="A8" s="98"/>
      <c r="B8" s="98"/>
      <c r="C8" s="98"/>
      <c r="D8" s="100"/>
      <c r="E8" s="102"/>
      <c r="F8" s="102"/>
      <c r="G8" s="102"/>
      <c r="H8" s="102"/>
      <c r="I8" s="102"/>
      <c r="J8" s="102"/>
      <c r="K8" s="102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159</v>
      </c>
      <c r="B11" s="11" t="s">
        <v>160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166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156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f>E14-J14</f>
        <v>55388.665000000001</v>
      </c>
    </row>
    <row r="15" spans="1:11" s="1" customFormat="1" ht="15" customHeight="1" x14ac:dyDescent="0.25">
      <c r="A15" s="11" t="s">
        <v>167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K16" si="0">SUM(E11:E15)</f>
        <v>555250</v>
      </c>
      <c r="F16" s="6">
        <f t="shared" si="0"/>
        <v>15935.674999999999</v>
      </c>
      <c r="G16" s="6">
        <f t="shared" si="0"/>
        <v>75314.62</v>
      </c>
      <c r="H16" s="6">
        <f t="shared" si="0"/>
        <v>16172.74</v>
      </c>
      <c r="I16" s="6">
        <f t="shared" si="0"/>
        <v>1840.46</v>
      </c>
      <c r="J16" s="6">
        <f t="shared" si="0"/>
        <v>109263.49500000001</v>
      </c>
      <c r="K16" s="6">
        <f t="shared" si="0"/>
        <v>445986.50499999995</v>
      </c>
    </row>
    <row r="17" spans="1:11" s="80" customFormat="1" x14ac:dyDescent="0.25">
      <c r="A17" s="78"/>
      <c r="B17" s="78"/>
      <c r="C17" s="78"/>
      <c r="D17" s="79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24</v>
      </c>
      <c r="B18" s="8"/>
      <c r="C18" s="8"/>
      <c r="D18" s="56"/>
      <c r="E18" s="57" t="s">
        <v>25</v>
      </c>
      <c r="F18" s="57"/>
      <c r="G18" s="57"/>
      <c r="H18" s="57"/>
      <c r="I18" s="57"/>
      <c r="J18" s="57"/>
      <c r="K18" s="57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50" t="s">
        <v>19</v>
      </c>
      <c r="E19" s="42">
        <v>69000</v>
      </c>
      <c r="F19" s="58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50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1868.06</v>
      </c>
      <c r="J20" s="41">
        <f>+F20+G20+H20+I20</f>
        <v>4042.94</v>
      </c>
      <c r="K20" s="40">
        <f>+E20-J20</f>
        <v>32757.06</v>
      </c>
    </row>
    <row r="21" spans="1:11" s="1" customFormat="1" x14ac:dyDescent="0.25">
      <c r="A21" s="11" t="s">
        <v>185</v>
      </c>
      <c r="B21" s="11" t="s">
        <v>186</v>
      </c>
      <c r="C21" s="11" t="s">
        <v>15</v>
      </c>
      <c r="D21" s="50" t="s">
        <v>16</v>
      </c>
      <c r="E21" s="40">
        <v>125000</v>
      </c>
      <c r="F21" s="40">
        <v>3587.5</v>
      </c>
      <c r="G21" s="40">
        <v>17985.990000000002</v>
      </c>
      <c r="H21" s="40">
        <v>3800</v>
      </c>
      <c r="I21" s="40">
        <v>25</v>
      </c>
      <c r="J21" s="41">
        <v>25398.49</v>
      </c>
      <c r="K21" s="40">
        <v>99601.51</v>
      </c>
    </row>
    <row r="22" spans="1:11" x14ac:dyDescent="0.25">
      <c r="A22" s="3" t="s">
        <v>23</v>
      </c>
      <c r="B22" s="4">
        <v>3</v>
      </c>
      <c r="C22" s="3"/>
      <c r="D22" s="5"/>
      <c r="E22" s="6">
        <f t="shared" ref="E22:K22" si="1">SUM(E19:E21)</f>
        <v>230800</v>
      </c>
      <c r="F22" s="6">
        <f t="shared" si="1"/>
        <v>6623.96</v>
      </c>
      <c r="G22" s="6">
        <f t="shared" si="1"/>
        <v>23166.29</v>
      </c>
      <c r="H22" s="6">
        <f t="shared" si="1"/>
        <v>7016.32</v>
      </c>
      <c r="I22" s="6">
        <f t="shared" si="1"/>
        <v>1918.06</v>
      </c>
      <c r="J22" s="6">
        <f t="shared" si="1"/>
        <v>38724.630000000005</v>
      </c>
      <c r="K22" s="6">
        <f t="shared" si="1"/>
        <v>192075.37</v>
      </c>
    </row>
    <row r="23" spans="1:11" s="1" customFormat="1" x14ac:dyDescent="0.25">
      <c r="A23" s="68"/>
      <c r="B23" s="68"/>
      <c r="C23" s="68"/>
      <c r="D23" s="69"/>
      <c r="E23" s="86"/>
      <c r="F23" s="70"/>
      <c r="G23" s="70"/>
      <c r="H23" s="70"/>
      <c r="I23" s="70"/>
      <c r="J23" s="70"/>
      <c r="K23" s="70"/>
    </row>
    <row r="24" spans="1:11" s="1" customFormat="1" x14ac:dyDescent="0.25">
      <c r="A24" s="8" t="s">
        <v>30</v>
      </c>
      <c r="B24" s="11"/>
      <c r="D24" s="50"/>
      <c r="E24" s="42"/>
      <c r="F24" s="42"/>
      <c r="G24" s="42"/>
      <c r="H24" s="42"/>
      <c r="I24" s="42"/>
      <c r="J24" s="42"/>
      <c r="K24" s="42"/>
    </row>
    <row r="25" spans="1:11" s="1" customFormat="1" x14ac:dyDescent="0.25">
      <c r="A25" s="11" t="s">
        <v>31</v>
      </c>
      <c r="B25" s="11" t="s">
        <v>32</v>
      </c>
      <c r="C25" s="11" t="s">
        <v>18</v>
      </c>
      <c r="D25" s="50" t="s">
        <v>16</v>
      </c>
      <c r="E25" s="42">
        <v>125000</v>
      </c>
      <c r="F25" s="42">
        <v>3587.5</v>
      </c>
      <c r="G25" s="59">
        <v>17557.13</v>
      </c>
      <c r="H25" s="42">
        <v>3800</v>
      </c>
      <c r="I25" s="42">
        <v>4244.46</v>
      </c>
      <c r="J25" s="41">
        <f>+F25+G25+H25+I25</f>
        <v>29189.09</v>
      </c>
      <c r="K25" s="40">
        <f>E25-J25</f>
        <v>95810.91</v>
      </c>
    </row>
    <row r="26" spans="1:11" s="1" customFormat="1" x14ac:dyDescent="0.25">
      <c r="A26" s="11" t="s">
        <v>175</v>
      </c>
      <c r="B26" s="11" t="s">
        <v>17</v>
      </c>
      <c r="C26" s="11" t="s">
        <v>18</v>
      </c>
      <c r="D26" s="50" t="s">
        <v>16</v>
      </c>
      <c r="E26" s="42">
        <v>85000</v>
      </c>
      <c r="F26" s="42">
        <v>2439.5</v>
      </c>
      <c r="G26" s="59">
        <v>8576.99</v>
      </c>
      <c r="H26" s="42">
        <v>2584</v>
      </c>
      <c r="I26" s="42">
        <v>25</v>
      </c>
      <c r="J26" s="41">
        <v>13625.49</v>
      </c>
      <c r="K26" s="40">
        <v>71374.509999999995</v>
      </c>
    </row>
    <row r="27" spans="1:11" x14ac:dyDescent="0.25">
      <c r="A27" s="3" t="s">
        <v>23</v>
      </c>
      <c r="B27" s="4">
        <v>2</v>
      </c>
      <c r="C27" s="3"/>
      <c r="D27" s="5"/>
      <c r="E27" s="6">
        <f t="shared" ref="E27:K27" si="2">SUM(E25:E26)</f>
        <v>210000</v>
      </c>
      <c r="F27" s="6">
        <f t="shared" si="2"/>
        <v>6027</v>
      </c>
      <c r="G27" s="6">
        <f t="shared" si="2"/>
        <v>26134.120000000003</v>
      </c>
      <c r="H27" s="6">
        <f t="shared" si="2"/>
        <v>6384</v>
      </c>
      <c r="I27" s="6">
        <f t="shared" si="2"/>
        <v>4269.46</v>
      </c>
      <c r="J27" s="6">
        <f t="shared" si="2"/>
        <v>42814.58</v>
      </c>
      <c r="K27" s="6">
        <f t="shared" si="2"/>
        <v>167185.41999999998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155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1277</v>
      </c>
      <c r="J30" s="41">
        <f>SUM(F30:I30)</f>
        <v>15466.14</v>
      </c>
      <c r="K30" s="40">
        <f>E30-J30</f>
        <v>71533.86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1277</v>
      </c>
      <c r="J31" s="6">
        <f t="shared" si="3"/>
        <v>15466.14</v>
      </c>
      <c r="K31" s="6">
        <f t="shared" si="3"/>
        <v>71533.86</v>
      </c>
    </row>
    <row r="32" spans="1:11" s="1" customFormat="1" x14ac:dyDescent="0.25">
      <c r="A32" s="68"/>
      <c r="B32" s="68"/>
      <c r="C32" s="68"/>
      <c r="D32" s="69"/>
      <c r="E32" s="70"/>
      <c r="F32" s="70"/>
      <c r="G32" s="70"/>
      <c r="H32" s="70"/>
      <c r="I32" s="70"/>
      <c r="J32" s="70"/>
      <c r="K32" s="70"/>
    </row>
    <row r="33" spans="1:64" s="1" customFormat="1" x14ac:dyDescent="0.25">
      <c r="A33" s="55" t="s">
        <v>35</v>
      </c>
      <c r="B33" s="8"/>
      <c r="C33" s="8"/>
      <c r="D33" s="56"/>
      <c r="E33" s="57"/>
      <c r="F33" s="57"/>
      <c r="G33" s="57"/>
      <c r="H33" s="57"/>
      <c r="I33" s="57"/>
      <c r="J33" s="57"/>
      <c r="K33" s="57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168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169</v>
      </c>
      <c r="B37" s="11" t="s">
        <v>37</v>
      </c>
      <c r="C37" s="11" t="s">
        <v>15</v>
      </c>
      <c r="D37" s="50" t="s">
        <v>19</v>
      </c>
      <c r="E37" s="41">
        <v>40000</v>
      </c>
      <c r="F37" s="41">
        <v>1148</v>
      </c>
      <c r="G37" s="41">
        <v>442.65</v>
      </c>
      <c r="H37" s="41">
        <v>1216</v>
      </c>
      <c r="I37" s="41">
        <v>25</v>
      </c>
      <c r="J37" s="41">
        <f>+F37+G37+H37+I37</f>
        <v>2831.65</v>
      </c>
      <c r="K37" s="40">
        <f>+E37-J37</f>
        <v>37168.35</v>
      </c>
    </row>
    <row r="38" spans="1:64" s="1" customFormat="1" x14ac:dyDescent="0.25">
      <c r="A38" s="50" t="s">
        <v>176</v>
      </c>
      <c r="B38" s="11" t="s">
        <v>177</v>
      </c>
      <c r="C38" s="11" t="s">
        <v>15</v>
      </c>
      <c r="D38" s="50" t="s">
        <v>19</v>
      </c>
      <c r="E38" s="41">
        <v>42000</v>
      </c>
      <c r="F38" s="41">
        <v>1205.4000000000001</v>
      </c>
      <c r="G38" s="41">
        <v>724.92</v>
      </c>
      <c r="H38" s="41">
        <v>1276.8</v>
      </c>
      <c r="I38" s="41">
        <v>25</v>
      </c>
      <c r="J38" s="41">
        <v>3232.12</v>
      </c>
      <c r="K38" s="40">
        <v>38767.879999999997</v>
      </c>
    </row>
    <row r="39" spans="1:64" x14ac:dyDescent="0.25">
      <c r="A39" s="3" t="s">
        <v>23</v>
      </c>
      <c r="B39" s="4">
        <v>5</v>
      </c>
      <c r="C39" s="3"/>
      <c r="D39" s="5"/>
      <c r="E39" s="6">
        <f t="shared" ref="E39:K39" si="4">SUM(E34:E38)</f>
        <v>180250</v>
      </c>
      <c r="F39" s="6">
        <f t="shared" si="4"/>
        <v>5173.18</v>
      </c>
      <c r="G39" s="6">
        <f t="shared" si="4"/>
        <v>1892.4899999999998</v>
      </c>
      <c r="H39" s="6">
        <f t="shared" si="4"/>
        <v>5479.6</v>
      </c>
      <c r="I39" s="6">
        <f t="shared" si="4"/>
        <v>635.4</v>
      </c>
      <c r="J39" s="6">
        <f t="shared" si="4"/>
        <v>13180.669999999998</v>
      </c>
      <c r="K39" s="6">
        <f t="shared" si="4"/>
        <v>167069.33000000002</v>
      </c>
    </row>
    <row r="40" spans="1:64" s="1" customFormat="1" x14ac:dyDescent="0.25">
      <c r="A40" s="9"/>
      <c r="B40" s="71"/>
      <c r="C40" s="9"/>
      <c r="D40" s="72"/>
      <c r="E40" s="73"/>
      <c r="F40" s="73"/>
      <c r="G40" s="73"/>
      <c r="H40" s="73"/>
      <c r="I40" s="73"/>
      <c r="J40" s="73"/>
      <c r="K40" s="73"/>
    </row>
    <row r="41" spans="1:64" s="1" customFormat="1" x14ac:dyDescent="0.25">
      <c r="A41" s="55" t="s">
        <v>40</v>
      </c>
      <c r="B41" s="8"/>
      <c r="C41" s="8"/>
      <c r="D41" s="50"/>
      <c r="E41" s="57"/>
      <c r="F41" s="57"/>
      <c r="G41" s="57"/>
      <c r="H41" s="57"/>
      <c r="I41" s="57"/>
      <c r="J41" s="57"/>
      <c r="K41" s="57"/>
    </row>
    <row r="42" spans="1:64" s="1" customFormat="1" x14ac:dyDescent="0.25">
      <c r="A42" s="47" t="s">
        <v>41</v>
      </c>
      <c r="B42" s="47" t="s">
        <v>178</v>
      </c>
      <c r="C42" s="11" t="s">
        <v>28</v>
      </c>
      <c r="D42" s="50" t="s">
        <v>19</v>
      </c>
      <c r="E42" s="42">
        <v>54000</v>
      </c>
      <c r="F42" s="42">
        <v>1549.8</v>
      </c>
      <c r="G42" s="42">
        <v>2161.2199999999998</v>
      </c>
      <c r="H42" s="42">
        <v>1641.6</v>
      </c>
      <c r="I42" s="42">
        <v>1740.46</v>
      </c>
      <c r="J42" s="41">
        <f>SUM(F42:I42)</f>
        <v>7093.079999999999</v>
      </c>
      <c r="K42" s="40">
        <f>E42-J42</f>
        <v>46906.92</v>
      </c>
    </row>
    <row r="43" spans="1:64" x14ac:dyDescent="0.25">
      <c r="A43" s="3" t="s">
        <v>23</v>
      </c>
      <c r="B43" s="4">
        <v>1</v>
      </c>
      <c r="C43" s="3"/>
      <c r="D43" s="5"/>
      <c r="E43" s="6">
        <f t="shared" ref="E43:K43" si="5">SUM(E42)</f>
        <v>54000</v>
      </c>
      <c r="F43" s="6">
        <f t="shared" si="5"/>
        <v>1549.8</v>
      </c>
      <c r="G43" s="6">
        <f t="shared" si="5"/>
        <v>2161.2199999999998</v>
      </c>
      <c r="H43" s="6">
        <f t="shared" si="5"/>
        <v>1641.6</v>
      </c>
      <c r="I43" s="6">
        <f t="shared" si="5"/>
        <v>1740.46</v>
      </c>
      <c r="J43" s="6">
        <f t="shared" si="5"/>
        <v>7093.079999999999</v>
      </c>
      <c r="K43" s="6">
        <f t="shared" si="5"/>
        <v>46906.92</v>
      </c>
    </row>
    <row r="44" spans="1:64" s="1" customFormat="1" x14ac:dyDescent="0.25">
      <c r="A44" s="9"/>
      <c r="B44" s="71"/>
      <c r="C44" s="9"/>
      <c r="D44" s="72"/>
      <c r="E44" s="73"/>
      <c r="F44" s="73"/>
      <c r="G44" s="73"/>
      <c r="H44" s="73"/>
      <c r="I44" s="73"/>
      <c r="J44" s="73"/>
      <c r="K44" s="73"/>
    </row>
    <row r="45" spans="1:64" s="1" customFormat="1" x14ac:dyDescent="0.25">
      <c r="A45" s="55" t="s">
        <v>42</v>
      </c>
      <c r="B45" s="8"/>
      <c r="C45" s="8"/>
      <c r="D45" s="50"/>
      <c r="E45" s="57"/>
      <c r="F45" s="57"/>
      <c r="G45" s="57"/>
      <c r="H45" s="57"/>
      <c r="I45" s="57"/>
      <c r="J45" s="57"/>
      <c r="K45" s="57"/>
    </row>
    <row r="46" spans="1:64" s="1" customFormat="1" x14ac:dyDescent="0.25">
      <c r="A46" s="11" t="s">
        <v>43</v>
      </c>
      <c r="B46" s="11" t="s">
        <v>44</v>
      </c>
      <c r="C46" s="11" t="s">
        <v>28</v>
      </c>
      <c r="D46" s="50" t="s">
        <v>19</v>
      </c>
      <c r="E46" s="23">
        <v>165000</v>
      </c>
      <c r="F46" s="23">
        <v>4735.5</v>
      </c>
      <c r="G46" s="23">
        <v>27394.99</v>
      </c>
      <c r="H46" s="23">
        <v>5016</v>
      </c>
      <c r="I46" s="23">
        <v>5932.9</v>
      </c>
      <c r="J46" s="41">
        <f>+F46+G46+H46+I46</f>
        <v>43079.390000000007</v>
      </c>
      <c r="K46" s="40">
        <f>E46-J46</f>
        <v>121920.60999999999</v>
      </c>
    </row>
    <row r="47" spans="1:64" s="64" customFormat="1" x14ac:dyDescent="0.25">
      <c r="A47" s="60" t="s">
        <v>23</v>
      </c>
      <c r="B47" s="61">
        <v>1</v>
      </c>
      <c r="C47" s="60"/>
      <c r="D47" s="62"/>
      <c r="E47" s="63">
        <f t="shared" ref="E47:K47" si="6">SUM(E46:E46)</f>
        <v>165000</v>
      </c>
      <c r="F47" s="63">
        <f t="shared" si="6"/>
        <v>4735.5</v>
      </c>
      <c r="G47" s="63">
        <f t="shared" si="6"/>
        <v>27394.99</v>
      </c>
      <c r="H47" s="63">
        <f t="shared" si="6"/>
        <v>5016</v>
      </c>
      <c r="I47" s="63">
        <f t="shared" si="6"/>
        <v>5932.9</v>
      </c>
      <c r="J47" s="63">
        <f t="shared" si="6"/>
        <v>43079.390000000007</v>
      </c>
      <c r="K47" s="63">
        <f t="shared" si="6"/>
        <v>121920.60999999999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1:64" s="1" customFormat="1" x14ac:dyDescent="0.25">
      <c r="A48" s="8"/>
      <c r="B48" s="55"/>
      <c r="C48" s="8"/>
      <c r="D48" s="56"/>
      <c r="E48" s="57"/>
      <c r="F48" s="57"/>
      <c r="G48" s="57"/>
      <c r="H48" s="57"/>
      <c r="I48" s="57"/>
      <c r="J48" s="57"/>
      <c r="K48" s="57"/>
    </row>
    <row r="49" spans="1:11" s="1" customFormat="1" x14ac:dyDescent="0.25">
      <c r="A49" s="55" t="s">
        <v>45</v>
      </c>
      <c r="B49" s="8"/>
      <c r="C49" s="8"/>
      <c r="D49" s="50"/>
      <c r="E49" s="57"/>
      <c r="F49" s="57"/>
      <c r="G49" s="57"/>
      <c r="H49" s="57"/>
      <c r="I49" s="57"/>
      <c r="J49" s="57"/>
      <c r="K49" s="57"/>
    </row>
    <row r="50" spans="1:11" s="1" customFormat="1" x14ac:dyDescent="0.25">
      <c r="A50" s="47" t="s">
        <v>46</v>
      </c>
      <c r="B50" s="47" t="s">
        <v>47</v>
      </c>
      <c r="C50" s="1" t="s">
        <v>28</v>
      </c>
      <c r="D50" s="50" t="s">
        <v>16</v>
      </c>
      <c r="E50" s="43">
        <v>74750</v>
      </c>
      <c r="F50" s="43">
        <v>2145.33</v>
      </c>
      <c r="G50" s="43">
        <v>6262.33</v>
      </c>
      <c r="H50" s="43">
        <v>2272.4</v>
      </c>
      <c r="I50" s="43">
        <v>1882.2</v>
      </c>
      <c r="J50" s="41">
        <f>SUM(F50:I50)</f>
        <v>12562.26</v>
      </c>
      <c r="K50" s="40">
        <f>E50-J50</f>
        <v>62187.74</v>
      </c>
    </row>
    <row r="51" spans="1:11" s="1" customFormat="1" x14ac:dyDescent="0.25">
      <c r="A51" s="11" t="s">
        <v>48</v>
      </c>
      <c r="B51" s="11" t="s">
        <v>49</v>
      </c>
      <c r="C51" s="1" t="s">
        <v>50</v>
      </c>
      <c r="D51" s="50" t="s">
        <v>16</v>
      </c>
      <c r="E51" s="43">
        <v>22599.26</v>
      </c>
      <c r="F51" s="43">
        <v>648.6</v>
      </c>
      <c r="G51" s="43">
        <v>0</v>
      </c>
      <c r="H51" s="43">
        <v>687.02</v>
      </c>
      <c r="I51" s="43">
        <v>152.6</v>
      </c>
      <c r="J51" s="41">
        <f>SUM(F51:I51)</f>
        <v>1488.2199999999998</v>
      </c>
      <c r="K51" s="40">
        <f>E51-J51</f>
        <v>21111.039999999997</v>
      </c>
    </row>
    <row r="52" spans="1:11" s="1" customFormat="1" x14ac:dyDescent="0.25">
      <c r="A52" s="11" t="s">
        <v>51</v>
      </c>
      <c r="B52" s="11" t="s">
        <v>52</v>
      </c>
      <c r="C52" s="1" t="s">
        <v>18</v>
      </c>
      <c r="D52" s="50" t="s">
        <v>16</v>
      </c>
      <c r="E52" s="43">
        <v>42180</v>
      </c>
      <c r="F52" s="43">
        <v>1210.57</v>
      </c>
      <c r="G52" s="43">
        <v>750.32</v>
      </c>
      <c r="H52" s="43">
        <v>1282.27</v>
      </c>
      <c r="I52" s="43">
        <v>25</v>
      </c>
      <c r="J52" s="41">
        <f>SUM(F52:I52)</f>
        <v>3268.16</v>
      </c>
      <c r="K52" s="40">
        <f>E52-J52</f>
        <v>38911.839999999997</v>
      </c>
    </row>
    <row r="53" spans="1:11" s="1" customFormat="1" x14ac:dyDescent="0.25">
      <c r="A53" s="11" t="s">
        <v>53</v>
      </c>
      <c r="B53" s="11" t="s">
        <v>54</v>
      </c>
      <c r="C53" s="1" t="s">
        <v>28</v>
      </c>
      <c r="D53" s="50" t="s">
        <v>16</v>
      </c>
      <c r="E53" s="43">
        <v>74750</v>
      </c>
      <c r="F53" s="43">
        <v>2145.33</v>
      </c>
      <c r="G53" s="43">
        <v>6262.33</v>
      </c>
      <c r="H53" s="43">
        <v>2272.4</v>
      </c>
      <c r="I53" s="43">
        <v>332.6</v>
      </c>
      <c r="J53" s="41">
        <f>SUM(F53:I53)</f>
        <v>11012.66</v>
      </c>
      <c r="K53" s="40">
        <f>E53-J53</f>
        <v>63737.34</v>
      </c>
    </row>
    <row r="54" spans="1:11" x14ac:dyDescent="0.25">
      <c r="A54" s="3" t="s">
        <v>23</v>
      </c>
      <c r="B54" s="4">
        <v>4</v>
      </c>
      <c r="C54" s="3"/>
      <c r="D54" s="5"/>
      <c r="E54" s="6">
        <f t="shared" ref="E54:K54" si="7">SUM(E50:E53)</f>
        <v>214279.26</v>
      </c>
      <c r="F54" s="6">
        <f t="shared" si="7"/>
        <v>6149.83</v>
      </c>
      <c r="G54" s="6">
        <f t="shared" si="7"/>
        <v>13274.98</v>
      </c>
      <c r="H54" s="6">
        <f t="shared" si="7"/>
        <v>6514.09</v>
      </c>
      <c r="I54" s="6">
        <f t="shared" si="7"/>
        <v>2392.4</v>
      </c>
      <c r="J54" s="6">
        <f t="shared" si="7"/>
        <v>28331.3</v>
      </c>
      <c r="K54" s="6">
        <f t="shared" si="7"/>
        <v>185947.96</v>
      </c>
    </row>
    <row r="55" spans="1:11" s="1" customFormat="1" x14ac:dyDescent="0.25">
      <c r="A55" s="9"/>
      <c r="B55" s="71"/>
      <c r="C55" s="9"/>
      <c r="D55" s="72"/>
      <c r="E55" s="73"/>
      <c r="F55" s="73"/>
      <c r="G55" s="73"/>
      <c r="H55" s="73"/>
      <c r="I55" s="73"/>
      <c r="J55" s="73"/>
      <c r="K55" s="73"/>
    </row>
    <row r="56" spans="1:11" s="1" customFormat="1" x14ac:dyDescent="0.25">
      <c r="A56" s="55" t="s">
        <v>55</v>
      </c>
      <c r="B56" s="8"/>
      <c r="C56" s="8"/>
      <c r="D56" s="50"/>
      <c r="E56" s="57"/>
      <c r="F56" s="57"/>
      <c r="G56" s="57"/>
      <c r="H56" s="57"/>
      <c r="I56" s="57"/>
      <c r="J56" s="57"/>
      <c r="K56" s="57"/>
    </row>
    <row r="57" spans="1:11" s="1" customFormat="1" x14ac:dyDescent="0.25">
      <c r="A57" s="11" t="s">
        <v>56</v>
      </c>
      <c r="B57" s="11" t="s">
        <v>57</v>
      </c>
      <c r="C57" s="1" t="s">
        <v>58</v>
      </c>
      <c r="D57" s="50" t="s">
        <v>16</v>
      </c>
      <c r="E57" s="44">
        <v>110000</v>
      </c>
      <c r="F57" s="43">
        <v>3157</v>
      </c>
      <c r="G57" s="43">
        <v>14457.62</v>
      </c>
      <c r="H57" s="43">
        <v>3344</v>
      </c>
      <c r="I57" s="43">
        <v>25</v>
      </c>
      <c r="J57" s="43">
        <f>SUM(F57:I57)</f>
        <v>20983.620000000003</v>
      </c>
      <c r="K57" s="40">
        <f t="shared" ref="K57" si="8">E57-J57</f>
        <v>89016.38</v>
      </c>
    </row>
    <row r="58" spans="1:11" x14ac:dyDescent="0.25">
      <c r="A58" s="3" t="s">
        <v>23</v>
      </c>
      <c r="B58" s="4">
        <v>1</v>
      </c>
      <c r="C58" s="3"/>
      <c r="D58" s="5"/>
      <c r="E58" s="6">
        <f>SUM(E57)</f>
        <v>110000</v>
      </c>
      <c r="F58" s="6">
        <f>SUM(F57)</f>
        <v>3157</v>
      </c>
      <c r="G58" s="6">
        <f>SUM(G57)</f>
        <v>14457.62</v>
      </c>
      <c r="H58" s="6">
        <f t="shared" ref="H58:K58" si="9">SUM(H57)</f>
        <v>3344</v>
      </c>
      <c r="I58" s="6">
        <f t="shared" si="9"/>
        <v>25</v>
      </c>
      <c r="J58" s="6">
        <f t="shared" si="9"/>
        <v>20983.620000000003</v>
      </c>
      <c r="K58" s="6">
        <f t="shared" si="9"/>
        <v>89016.38</v>
      </c>
    </row>
    <row r="59" spans="1:11" s="1" customFormat="1" x14ac:dyDescent="0.25">
      <c r="A59" s="9"/>
      <c r="B59" s="71"/>
      <c r="C59" s="9"/>
      <c r="D59" s="72"/>
      <c r="E59" s="73"/>
      <c r="F59" s="73"/>
      <c r="G59" s="73"/>
      <c r="H59" s="73"/>
      <c r="I59" s="73"/>
      <c r="J59" s="73"/>
      <c r="K59" s="73"/>
    </row>
    <row r="60" spans="1:11" s="1" customFormat="1" x14ac:dyDescent="0.25">
      <c r="A60" s="55" t="s">
        <v>59</v>
      </c>
      <c r="B60" s="8"/>
      <c r="C60" s="8"/>
      <c r="D60" s="50"/>
      <c r="E60" s="57"/>
      <c r="F60" s="57"/>
      <c r="G60" s="57"/>
      <c r="H60" s="57"/>
      <c r="I60" s="57"/>
      <c r="J60" s="57"/>
      <c r="K60" s="57"/>
    </row>
    <row r="61" spans="1:11" s="1" customFormat="1" x14ac:dyDescent="0.25">
      <c r="A61" s="11" t="s">
        <v>60</v>
      </c>
      <c r="B61" s="11" t="s">
        <v>61</v>
      </c>
      <c r="C61" s="1" t="s">
        <v>58</v>
      </c>
      <c r="D61" s="50" t="s">
        <v>16</v>
      </c>
      <c r="E61" s="42">
        <v>95525</v>
      </c>
      <c r="F61" s="42">
        <v>2741.57</v>
      </c>
      <c r="G61" s="42">
        <v>11052.74</v>
      </c>
      <c r="H61" s="42">
        <v>2903.96</v>
      </c>
      <c r="I61" s="42">
        <v>280.2</v>
      </c>
      <c r="J61" s="41">
        <f>+F61+G61+H61+I61</f>
        <v>16978.47</v>
      </c>
      <c r="K61" s="40">
        <f>E61-J61</f>
        <v>78546.53</v>
      </c>
    </row>
    <row r="62" spans="1:11" s="1" customFormat="1" x14ac:dyDescent="0.25">
      <c r="A62" s="11" t="s">
        <v>62</v>
      </c>
      <c r="B62" s="11" t="s">
        <v>63</v>
      </c>
      <c r="C62" s="1" t="s">
        <v>18</v>
      </c>
      <c r="D62" s="50" t="s">
        <v>16</v>
      </c>
      <c r="E62" s="42">
        <v>23000</v>
      </c>
      <c r="F62" s="42">
        <v>660.1</v>
      </c>
      <c r="G62" s="42">
        <v>0</v>
      </c>
      <c r="H62" s="42">
        <v>699.2</v>
      </c>
      <c r="I62" s="42">
        <v>1740.46</v>
      </c>
      <c r="J62" s="41">
        <f>SUM(F62:I62)</f>
        <v>3099.76</v>
      </c>
      <c r="K62" s="40">
        <f>E62-J62</f>
        <v>19900.239999999998</v>
      </c>
    </row>
    <row r="63" spans="1:11" s="1" customFormat="1" x14ac:dyDescent="0.25">
      <c r="A63" s="11" t="s">
        <v>64</v>
      </c>
      <c r="B63" s="11" t="s">
        <v>65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152.6</v>
      </c>
      <c r="J63" s="41">
        <f>SUM(F63:I63)</f>
        <v>1511.9</v>
      </c>
      <c r="K63" s="40">
        <f>E63-J63</f>
        <v>21488.1</v>
      </c>
    </row>
    <row r="64" spans="1:11" s="1" customFormat="1" x14ac:dyDescent="0.25">
      <c r="A64" s="11" t="s">
        <v>66</v>
      </c>
      <c r="B64" s="11" t="s">
        <v>63</v>
      </c>
      <c r="C64" s="1" t="s">
        <v>58</v>
      </c>
      <c r="D64" s="50" t="s">
        <v>16</v>
      </c>
      <c r="E64" s="42">
        <v>23000</v>
      </c>
      <c r="F64" s="42">
        <v>660.1</v>
      </c>
      <c r="G64" s="42">
        <v>0</v>
      </c>
      <c r="H64" s="42">
        <v>699.2</v>
      </c>
      <c r="I64" s="42">
        <v>25</v>
      </c>
      <c r="J64" s="41">
        <f>SUM(F64:I64)</f>
        <v>1384.3000000000002</v>
      </c>
      <c r="K64" s="40">
        <f>E64-J64</f>
        <v>21615.7</v>
      </c>
    </row>
    <row r="65" spans="1:11" s="1" customFormat="1" x14ac:dyDescent="0.25">
      <c r="A65" s="11" t="s">
        <v>67</v>
      </c>
      <c r="B65" s="11" t="s">
        <v>63</v>
      </c>
      <c r="C65" s="11" t="s">
        <v>18</v>
      </c>
      <c r="D65" s="50" t="s">
        <v>19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68</v>
      </c>
      <c r="B66" s="11" t="s">
        <v>63</v>
      </c>
      <c r="C66" s="11" t="s">
        <v>18</v>
      </c>
      <c r="D66" s="50" t="s">
        <v>16</v>
      </c>
      <c r="E66" s="40">
        <v>30000</v>
      </c>
      <c r="F66" s="40">
        <v>861</v>
      </c>
      <c r="G66" s="40">
        <v>0</v>
      </c>
      <c r="H66" s="40">
        <v>912</v>
      </c>
      <c r="I66" s="40">
        <v>25</v>
      </c>
      <c r="J66" s="41">
        <f t="shared" ref="J66" si="10">SUM(F66:I66)</f>
        <v>1798</v>
      </c>
      <c r="K66" s="40">
        <f t="shared" ref="K66" si="11">E66-J66</f>
        <v>28202</v>
      </c>
    </row>
    <row r="67" spans="1:11" s="1" customFormat="1" x14ac:dyDescent="0.25">
      <c r="A67" s="11" t="s">
        <v>69</v>
      </c>
      <c r="B67" s="11" t="s">
        <v>70</v>
      </c>
      <c r="C67" s="11" t="s">
        <v>18</v>
      </c>
      <c r="D67" s="50" t="s">
        <v>19</v>
      </c>
      <c r="E67" s="40">
        <v>38500</v>
      </c>
      <c r="F67" s="40">
        <v>1104.95</v>
      </c>
      <c r="G67" s="40">
        <v>230.95</v>
      </c>
      <c r="H67" s="40">
        <f>+E67*3.04%</f>
        <v>1170.4000000000001</v>
      </c>
      <c r="I67" s="40">
        <v>25</v>
      </c>
      <c r="J67" s="41">
        <f>+F67+G67+H67+I67</f>
        <v>2531.3000000000002</v>
      </c>
      <c r="K67" s="40">
        <f>+E67-J67</f>
        <v>35968.699999999997</v>
      </c>
    </row>
    <row r="68" spans="1:11" s="1" customFormat="1" x14ac:dyDescent="0.25">
      <c r="A68" s="11" t="s">
        <v>71</v>
      </c>
      <c r="B68" s="11" t="s">
        <v>72</v>
      </c>
      <c r="C68" s="11" t="s">
        <v>18</v>
      </c>
      <c r="D68" s="50" t="s">
        <v>19</v>
      </c>
      <c r="E68" s="40">
        <v>31250</v>
      </c>
      <c r="F68" s="40">
        <v>896.88</v>
      </c>
      <c r="G68" s="40">
        <v>0</v>
      </c>
      <c r="H68" s="40">
        <v>950</v>
      </c>
      <c r="I68" s="40">
        <v>25</v>
      </c>
      <c r="J68" s="41">
        <v>1871.88</v>
      </c>
      <c r="K68" s="40">
        <v>29378.12</v>
      </c>
    </row>
    <row r="69" spans="1:11" s="1" customFormat="1" x14ac:dyDescent="0.25">
      <c r="A69" s="11" t="s">
        <v>170</v>
      </c>
      <c r="B69" s="11" t="s">
        <v>63</v>
      </c>
      <c r="C69" s="11" t="s">
        <v>18</v>
      </c>
      <c r="D69" s="50" t="s">
        <v>16</v>
      </c>
      <c r="E69" s="40">
        <v>30000</v>
      </c>
      <c r="F69" s="40">
        <v>861</v>
      </c>
      <c r="G69" s="40">
        <v>0</v>
      </c>
      <c r="H69" s="40">
        <v>912</v>
      </c>
      <c r="I69" s="40">
        <v>25</v>
      </c>
      <c r="J69" s="41">
        <f t="shared" ref="J69:J70" si="12">SUM(F69:I69)</f>
        <v>1798</v>
      </c>
      <c r="K69" s="40">
        <f t="shared" ref="K69:K70" si="13">E69-J69</f>
        <v>28202</v>
      </c>
    </row>
    <row r="70" spans="1:11" s="1" customFormat="1" x14ac:dyDescent="0.25">
      <c r="A70" s="11" t="s">
        <v>171</v>
      </c>
      <c r="B70" s="11" t="s">
        <v>63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si="12"/>
        <v>1798</v>
      </c>
      <c r="K70" s="40">
        <f t="shared" si="13"/>
        <v>28202</v>
      </c>
    </row>
    <row r="71" spans="1:11" s="1" customFormat="1" x14ac:dyDescent="0.25">
      <c r="A71" s="11" t="s">
        <v>172</v>
      </c>
      <c r="B71" s="11" t="s">
        <v>63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ref="J71" si="14">SUM(F71:I71)</f>
        <v>1798</v>
      </c>
      <c r="K71" s="40">
        <f t="shared" ref="K71" si="15">E71-J71</f>
        <v>28202</v>
      </c>
    </row>
    <row r="72" spans="1:11" s="1" customFormat="1" x14ac:dyDescent="0.25">
      <c r="A72" s="11" t="s">
        <v>174</v>
      </c>
      <c r="B72" s="11" t="s">
        <v>63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6">SUM(F72:I72)</f>
        <v>1798</v>
      </c>
      <c r="K72" s="40">
        <f t="shared" ref="K72" si="17">E72-J72</f>
        <v>28202</v>
      </c>
    </row>
    <row r="73" spans="1:11" s="1" customFormat="1" x14ac:dyDescent="0.25">
      <c r="A73" s="11" t="s">
        <v>179</v>
      </c>
      <c r="B73" s="11" t="s">
        <v>63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v>1798</v>
      </c>
      <c r="K73" s="40">
        <v>28202</v>
      </c>
    </row>
    <row r="74" spans="1:11" s="1" customFormat="1" x14ac:dyDescent="0.25">
      <c r="A74" s="11" t="s">
        <v>180</v>
      </c>
      <c r="B74" s="11" t="s">
        <v>63</v>
      </c>
      <c r="C74" s="11" t="s">
        <v>18</v>
      </c>
      <c r="D74" s="50" t="s">
        <v>16</v>
      </c>
      <c r="E74" s="40">
        <v>30000</v>
      </c>
      <c r="F74" s="40">
        <v>861</v>
      </c>
      <c r="G74" s="40">
        <v>0</v>
      </c>
      <c r="H74" s="40">
        <v>912</v>
      </c>
      <c r="I74" s="40">
        <v>25</v>
      </c>
      <c r="J74" s="41">
        <v>1798</v>
      </c>
      <c r="K74" s="40">
        <v>28202</v>
      </c>
    </row>
    <row r="75" spans="1:11" s="1" customFormat="1" x14ac:dyDescent="0.25">
      <c r="A75" s="11" t="s">
        <v>187</v>
      </c>
      <c r="B75" s="11" t="s">
        <v>188</v>
      </c>
      <c r="C75" s="11" t="s">
        <v>18</v>
      </c>
      <c r="D75" s="50" t="s">
        <v>19</v>
      </c>
      <c r="E75" s="40">
        <v>20000</v>
      </c>
      <c r="F75" s="40">
        <v>574</v>
      </c>
      <c r="G75" s="40">
        <v>0</v>
      </c>
      <c r="H75" s="40">
        <v>608</v>
      </c>
      <c r="I75" s="40">
        <v>25</v>
      </c>
      <c r="J75" s="41">
        <v>1207</v>
      </c>
      <c r="K75" s="40">
        <v>18793</v>
      </c>
    </row>
    <row r="76" spans="1:11" s="1" customFormat="1" x14ac:dyDescent="0.25">
      <c r="A76" s="11" t="s">
        <v>190</v>
      </c>
      <c r="B76" s="11" t="s">
        <v>189</v>
      </c>
      <c r="C76" s="11" t="s">
        <v>18</v>
      </c>
      <c r="D76" s="50" t="s">
        <v>16</v>
      </c>
      <c r="E76" s="40">
        <v>30000</v>
      </c>
      <c r="F76" s="40">
        <v>861</v>
      </c>
      <c r="G76" s="40">
        <v>0</v>
      </c>
      <c r="H76" s="40">
        <v>912</v>
      </c>
      <c r="I76" s="40">
        <v>25</v>
      </c>
      <c r="J76" s="41">
        <v>1798</v>
      </c>
      <c r="K76" s="40">
        <v>28202</v>
      </c>
    </row>
    <row r="77" spans="1:11" x14ac:dyDescent="0.25">
      <c r="A77" s="3" t="s">
        <v>23</v>
      </c>
      <c r="B77" s="92">
        <v>16</v>
      </c>
      <c r="C77" s="3"/>
      <c r="D77" s="5"/>
      <c r="E77" s="6">
        <f>SUM(E61:E76)</f>
        <v>517275</v>
      </c>
      <c r="F77" s="6">
        <f>SUM(F61:F76)</f>
        <v>14845.8</v>
      </c>
      <c r="G77" s="6">
        <f>SUM(G61:G74)</f>
        <v>11283.69</v>
      </c>
      <c r="H77" s="6">
        <f>SUM(H61:H76)</f>
        <v>15725.16</v>
      </c>
      <c r="I77" s="6">
        <f>SUM(I61:I76)</f>
        <v>2498.2600000000002</v>
      </c>
      <c r="J77" s="6">
        <f>SUM(J61:J76)</f>
        <v>44352.91</v>
      </c>
      <c r="K77" s="6">
        <f>SUM(K61:K76)</f>
        <v>472922.09</v>
      </c>
    </row>
    <row r="78" spans="1:11" s="1" customFormat="1" x14ac:dyDescent="0.25">
      <c r="A78" s="9"/>
      <c r="B78" s="71"/>
      <c r="C78" s="9"/>
      <c r="D78" s="72"/>
      <c r="E78" s="73"/>
      <c r="F78" s="73"/>
      <c r="G78" s="73"/>
      <c r="H78" s="73"/>
      <c r="I78" s="73"/>
      <c r="J78" s="73"/>
      <c r="K78" s="73"/>
    </row>
    <row r="79" spans="1:11" s="1" customFormat="1" x14ac:dyDescent="0.25">
      <c r="A79" s="55" t="s">
        <v>73</v>
      </c>
      <c r="B79" s="8"/>
      <c r="C79" s="8"/>
      <c r="D79" s="50"/>
      <c r="E79" s="57"/>
      <c r="F79" s="57"/>
      <c r="G79" s="57"/>
      <c r="H79" s="57"/>
      <c r="I79" s="57"/>
      <c r="J79" s="57"/>
      <c r="K79" s="57"/>
    </row>
    <row r="80" spans="1:11" s="1" customFormat="1" x14ac:dyDescent="0.25">
      <c r="A80" s="11" t="s">
        <v>74</v>
      </c>
      <c r="B80" s="11" t="s">
        <v>75</v>
      </c>
      <c r="C80" s="11" t="s">
        <v>18</v>
      </c>
      <c r="D80" s="50" t="s">
        <v>19</v>
      </c>
      <c r="E80" s="42">
        <v>17600</v>
      </c>
      <c r="F80" s="42">
        <v>505.12</v>
      </c>
      <c r="G80" s="42">
        <v>0</v>
      </c>
      <c r="H80" s="42">
        <v>535.04</v>
      </c>
      <c r="I80" s="42">
        <v>1740.46</v>
      </c>
      <c r="J80" s="41">
        <f>+F80+G80+H80+I80</f>
        <v>2780.62</v>
      </c>
      <c r="K80" s="40">
        <f t="shared" ref="K80:K83" si="18">E80-J80</f>
        <v>14819.380000000001</v>
      </c>
    </row>
    <row r="81" spans="1:11" s="1" customFormat="1" x14ac:dyDescent="0.25">
      <c r="A81" s="47" t="s">
        <v>76</v>
      </c>
      <c r="B81" s="47" t="s">
        <v>77</v>
      </c>
      <c r="C81" s="47" t="s">
        <v>50</v>
      </c>
      <c r="D81" s="50" t="s">
        <v>19</v>
      </c>
      <c r="E81" s="48">
        <v>24596</v>
      </c>
      <c r="F81" s="48">
        <v>705.91</v>
      </c>
      <c r="G81" s="48">
        <v>0</v>
      </c>
      <c r="H81" s="48">
        <v>747.72</v>
      </c>
      <c r="I81" s="48">
        <v>25</v>
      </c>
      <c r="J81" s="41">
        <f t="shared" ref="J81:J84" si="19">SUM(F81:I81)</f>
        <v>1478.63</v>
      </c>
      <c r="K81" s="40">
        <f t="shared" si="18"/>
        <v>23117.37</v>
      </c>
    </row>
    <row r="82" spans="1:11" s="1" customFormat="1" x14ac:dyDescent="0.25">
      <c r="A82" s="11" t="s">
        <v>78</v>
      </c>
      <c r="B82" s="11" t="s">
        <v>79</v>
      </c>
      <c r="C82" s="49" t="s">
        <v>18</v>
      </c>
      <c r="D82" s="50" t="s">
        <v>19</v>
      </c>
      <c r="E82" s="40">
        <v>26260</v>
      </c>
      <c r="F82" s="40">
        <v>753.66</v>
      </c>
      <c r="G82" s="42">
        <v>0</v>
      </c>
      <c r="H82" s="40">
        <v>798.3</v>
      </c>
      <c r="I82" s="40">
        <v>25</v>
      </c>
      <c r="J82" s="41">
        <f t="shared" si="19"/>
        <v>1576.96</v>
      </c>
      <c r="K82" s="40">
        <f>E82-J82</f>
        <v>24683.040000000001</v>
      </c>
    </row>
    <row r="83" spans="1:11" s="1" customFormat="1" x14ac:dyDescent="0.25">
      <c r="A83" s="11" t="s">
        <v>80</v>
      </c>
      <c r="B83" s="11" t="s">
        <v>81</v>
      </c>
      <c r="C83" s="49" t="s">
        <v>18</v>
      </c>
      <c r="D83" s="50" t="s">
        <v>16</v>
      </c>
      <c r="E83" s="40">
        <v>23000</v>
      </c>
      <c r="F83" s="40">
        <v>660.1</v>
      </c>
      <c r="G83" s="42">
        <v>0</v>
      </c>
      <c r="H83" s="40">
        <v>699.2</v>
      </c>
      <c r="I83" s="40">
        <v>25</v>
      </c>
      <c r="J83" s="41">
        <f t="shared" si="19"/>
        <v>1384.3000000000002</v>
      </c>
      <c r="K83" s="40">
        <f t="shared" si="18"/>
        <v>21615.7</v>
      </c>
    </row>
    <row r="84" spans="1:11" s="1" customFormat="1" x14ac:dyDescent="0.25">
      <c r="A84" s="1" t="s">
        <v>82</v>
      </c>
      <c r="B84" s="1" t="s">
        <v>83</v>
      </c>
      <c r="C84" s="1" t="s">
        <v>50</v>
      </c>
      <c r="D84" s="50" t="s">
        <v>16</v>
      </c>
      <c r="E84" s="43">
        <v>10000</v>
      </c>
      <c r="F84" s="43">
        <v>287</v>
      </c>
      <c r="G84" s="43">
        <v>0</v>
      </c>
      <c r="H84" s="43">
        <v>304</v>
      </c>
      <c r="I84" s="43">
        <v>25</v>
      </c>
      <c r="J84" s="41">
        <f t="shared" si="19"/>
        <v>616</v>
      </c>
      <c r="K84" s="40">
        <f>E84-J84</f>
        <v>9384</v>
      </c>
    </row>
    <row r="85" spans="1:11" x14ac:dyDescent="0.25">
      <c r="A85" s="3" t="s">
        <v>23</v>
      </c>
      <c r="B85" s="4">
        <v>5</v>
      </c>
      <c r="C85" s="3"/>
      <c r="D85" s="5"/>
      <c r="E85" s="6">
        <f>SUM(E80:E84)</f>
        <v>101456</v>
      </c>
      <c r="F85" s="6">
        <f>SUM(F80:F84)</f>
        <v>2911.79</v>
      </c>
      <c r="G85" s="6">
        <f t="shared" ref="G85:K85" si="20">SUM(G80:G84)</f>
        <v>0</v>
      </c>
      <c r="H85" s="6">
        <f>SUM(H80:H84)</f>
        <v>3084.26</v>
      </c>
      <c r="I85" s="6">
        <f>SUM(I80:I84)</f>
        <v>1840.46</v>
      </c>
      <c r="J85" s="6">
        <f t="shared" si="20"/>
        <v>7836.51</v>
      </c>
      <c r="K85" s="6">
        <f t="shared" si="20"/>
        <v>93619.49</v>
      </c>
    </row>
    <row r="86" spans="1:11" s="1" customFormat="1" x14ac:dyDescent="0.25">
      <c r="A86" s="9"/>
      <c r="B86" s="71"/>
      <c r="C86" s="9"/>
      <c r="D86" s="72"/>
      <c r="E86" s="73"/>
      <c r="F86" s="73"/>
      <c r="G86" s="73"/>
      <c r="H86" s="73"/>
      <c r="I86" s="73"/>
      <c r="J86" s="73"/>
      <c r="K86" s="73"/>
    </row>
    <row r="87" spans="1:11" s="1" customFormat="1" ht="21.75" customHeight="1" x14ac:dyDescent="0.25">
      <c r="A87" s="103" t="s">
        <v>84</v>
      </c>
      <c r="B87" s="8"/>
      <c r="C87" s="8"/>
      <c r="D87" s="46"/>
      <c r="E87" s="43"/>
      <c r="F87" s="43"/>
      <c r="G87" s="43"/>
      <c r="H87" s="43"/>
      <c r="I87" s="43"/>
      <c r="J87" s="43"/>
      <c r="K87" s="43"/>
    </row>
    <row r="88" spans="1:11" s="1" customFormat="1" x14ac:dyDescent="0.25">
      <c r="A88" s="47" t="s">
        <v>85</v>
      </c>
      <c r="B88" s="11" t="s">
        <v>86</v>
      </c>
      <c r="C88" s="1" t="s">
        <v>18</v>
      </c>
      <c r="D88" s="50" t="s">
        <v>19</v>
      </c>
      <c r="E88" s="43">
        <v>31500</v>
      </c>
      <c r="F88" s="43">
        <v>904.05</v>
      </c>
      <c r="G88" s="43">
        <v>0</v>
      </c>
      <c r="H88" s="43">
        <v>957.6</v>
      </c>
      <c r="I88" s="43">
        <v>25</v>
      </c>
      <c r="J88" s="43">
        <f t="shared" ref="J88:J90" si="21">SUM(F88:I88)</f>
        <v>1886.65</v>
      </c>
      <c r="K88" s="43">
        <f t="shared" ref="K88:K90" si="22">E88-J88</f>
        <v>29613.35</v>
      </c>
    </row>
    <row r="89" spans="1:11" s="1" customFormat="1" x14ac:dyDescent="0.25">
      <c r="A89" s="75" t="s">
        <v>88</v>
      </c>
      <c r="B89" s="11" t="s">
        <v>87</v>
      </c>
      <c r="C89" s="11" t="s">
        <v>50</v>
      </c>
      <c r="D89" s="50" t="s">
        <v>19</v>
      </c>
      <c r="E89" s="43">
        <v>16445</v>
      </c>
      <c r="F89" s="43">
        <v>471.97</v>
      </c>
      <c r="G89" s="43">
        <v>0</v>
      </c>
      <c r="H89" s="43">
        <v>499.93</v>
      </c>
      <c r="I89" s="43">
        <v>507.8</v>
      </c>
      <c r="J89" s="43">
        <f t="shared" si="21"/>
        <v>1479.7</v>
      </c>
      <c r="K89" s="43">
        <f t="shared" si="22"/>
        <v>14965.3</v>
      </c>
    </row>
    <row r="90" spans="1:11" s="1" customFormat="1" x14ac:dyDescent="0.25">
      <c r="A90" s="75" t="s">
        <v>89</v>
      </c>
      <c r="B90" s="11" t="s">
        <v>90</v>
      </c>
      <c r="C90" s="11" t="s">
        <v>18</v>
      </c>
      <c r="D90" s="50" t="s">
        <v>19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152.6</v>
      </c>
      <c r="J90" s="43">
        <f t="shared" si="21"/>
        <v>1407.8899999999999</v>
      </c>
      <c r="K90" s="43">
        <f t="shared" si="22"/>
        <v>19832.11</v>
      </c>
    </row>
    <row r="91" spans="1:11" s="1" customFormat="1" x14ac:dyDescent="0.25">
      <c r="A91" s="75" t="s">
        <v>91</v>
      </c>
      <c r="B91" s="11" t="s">
        <v>90</v>
      </c>
      <c r="C91" s="11" t="s">
        <v>18</v>
      </c>
      <c r="D91" s="50" t="s">
        <v>16</v>
      </c>
      <c r="E91" s="43">
        <v>21240</v>
      </c>
      <c r="F91" s="43">
        <v>609.59</v>
      </c>
      <c r="G91" s="43">
        <v>0</v>
      </c>
      <c r="H91" s="43">
        <v>645.70000000000005</v>
      </c>
      <c r="I91" s="43">
        <v>152.6</v>
      </c>
      <c r="J91" s="43">
        <f t="shared" ref="J91" si="23">SUM(F91:I91)</f>
        <v>1407.8899999999999</v>
      </c>
      <c r="K91" s="43">
        <f t="shared" ref="K91" si="24">E91-J91</f>
        <v>19832.11</v>
      </c>
    </row>
    <row r="92" spans="1:11" s="1" customFormat="1" x14ac:dyDescent="0.25">
      <c r="A92" s="75" t="s">
        <v>92</v>
      </c>
      <c r="B92" s="11" t="s">
        <v>90</v>
      </c>
      <c r="C92" s="11" t="s">
        <v>18</v>
      </c>
      <c r="D92" s="50" t="s">
        <v>16</v>
      </c>
      <c r="E92" s="43">
        <v>21240</v>
      </c>
      <c r="F92" s="43">
        <v>609.59</v>
      </c>
      <c r="G92" s="43">
        <v>0</v>
      </c>
      <c r="H92" s="43">
        <v>645.70000000000005</v>
      </c>
      <c r="I92" s="43">
        <v>25</v>
      </c>
      <c r="J92" s="43">
        <f>+F92+G92+H92+I92</f>
        <v>1280.29</v>
      </c>
      <c r="K92" s="43">
        <f t="shared" ref="K92" si="25">E92-J92</f>
        <v>19959.71</v>
      </c>
    </row>
    <row r="93" spans="1:11" s="1" customFormat="1" x14ac:dyDescent="0.25">
      <c r="A93" s="75" t="s">
        <v>93</v>
      </c>
      <c r="B93" s="11" t="s">
        <v>90</v>
      </c>
      <c r="C93" s="11" t="s">
        <v>18</v>
      </c>
      <c r="D93" s="50" t="s">
        <v>19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25</v>
      </c>
      <c r="J93" s="43">
        <f>SUM(F93:I93)</f>
        <v>1280.29</v>
      </c>
      <c r="K93" s="43">
        <f>E93-J93</f>
        <v>19959.71</v>
      </c>
    </row>
    <row r="94" spans="1:11" s="1" customFormat="1" x14ac:dyDescent="0.25">
      <c r="A94" s="75" t="s">
        <v>94</v>
      </c>
      <c r="B94" s="11" t="s">
        <v>90</v>
      </c>
      <c r="C94" s="11" t="s">
        <v>50</v>
      </c>
      <c r="D94" s="50" t="s">
        <v>16</v>
      </c>
      <c r="E94" s="43">
        <v>10000</v>
      </c>
      <c r="F94" s="43">
        <v>287</v>
      </c>
      <c r="G94" s="43">
        <v>0</v>
      </c>
      <c r="H94" s="43">
        <v>304</v>
      </c>
      <c r="I94" s="43">
        <v>25</v>
      </c>
      <c r="J94" s="43">
        <f>SUM(F94:I94)</f>
        <v>616</v>
      </c>
      <c r="K94" s="43">
        <f>E94-J94</f>
        <v>9384</v>
      </c>
    </row>
    <row r="95" spans="1:11" s="1" customFormat="1" x14ac:dyDescent="0.25">
      <c r="A95" s="75" t="s">
        <v>95</v>
      </c>
      <c r="B95" s="11" t="s">
        <v>90</v>
      </c>
      <c r="C95" s="11" t="s">
        <v>18</v>
      </c>
      <c r="D95" s="50" t="s">
        <v>16</v>
      </c>
      <c r="E95" s="43">
        <v>21240</v>
      </c>
      <c r="F95" s="43">
        <v>609.59</v>
      </c>
      <c r="G95" s="43">
        <v>0</v>
      </c>
      <c r="H95" s="43">
        <v>645.70000000000005</v>
      </c>
      <c r="I95" s="43">
        <v>252.6</v>
      </c>
      <c r="J95" s="43">
        <f>SUM(F95:I95)</f>
        <v>1507.8899999999999</v>
      </c>
      <c r="K95" s="43">
        <f>E95-J95</f>
        <v>19732.11</v>
      </c>
    </row>
    <row r="96" spans="1:11" s="1" customFormat="1" x14ac:dyDescent="0.25">
      <c r="A96" s="75" t="s">
        <v>96</v>
      </c>
      <c r="B96" s="11" t="s">
        <v>97</v>
      </c>
      <c r="C96" s="11" t="s">
        <v>18</v>
      </c>
      <c r="D96" s="50" t="s">
        <v>16</v>
      </c>
      <c r="E96" s="43">
        <v>21240</v>
      </c>
      <c r="F96" s="43">
        <v>609.59</v>
      </c>
      <c r="G96" s="43">
        <v>0</v>
      </c>
      <c r="H96" s="43">
        <v>645.70000000000005</v>
      </c>
      <c r="I96" s="43">
        <v>25</v>
      </c>
      <c r="J96" s="43">
        <f>SUM(F96:I96)</f>
        <v>1280.29</v>
      </c>
      <c r="K96" s="43">
        <f>E96-J96</f>
        <v>19959.71</v>
      </c>
    </row>
    <row r="97" spans="1:11" s="1" customFormat="1" x14ac:dyDescent="0.25">
      <c r="A97" s="75" t="s">
        <v>98</v>
      </c>
      <c r="B97" s="11" t="s">
        <v>99</v>
      </c>
      <c r="C97" s="11" t="s">
        <v>18</v>
      </c>
      <c r="D97" s="50" t="s">
        <v>19</v>
      </c>
      <c r="E97" s="43">
        <v>28000</v>
      </c>
      <c r="F97" s="43">
        <v>803.6</v>
      </c>
      <c r="G97" s="43">
        <v>0</v>
      </c>
      <c r="H97" s="43">
        <v>851.2</v>
      </c>
      <c r="I97" s="43">
        <v>1740.46</v>
      </c>
      <c r="J97" s="43">
        <f t="shared" ref="J97:J101" si="26">SUM(F97:I97)</f>
        <v>3395.26</v>
      </c>
      <c r="K97" s="43">
        <f t="shared" ref="K97:K101" si="27">E97-J97</f>
        <v>24604.739999999998</v>
      </c>
    </row>
    <row r="98" spans="1:11" s="1" customFormat="1" x14ac:dyDescent="0.25">
      <c r="A98" s="75" t="s">
        <v>100</v>
      </c>
      <c r="B98" s="11" t="s">
        <v>101</v>
      </c>
      <c r="C98" s="11" t="s">
        <v>50</v>
      </c>
      <c r="D98" s="50" t="s">
        <v>19</v>
      </c>
      <c r="E98" s="43">
        <v>10000</v>
      </c>
      <c r="F98" s="43">
        <v>287</v>
      </c>
      <c r="G98" s="43">
        <v>0</v>
      </c>
      <c r="H98" s="43">
        <v>304</v>
      </c>
      <c r="I98" s="43">
        <v>25</v>
      </c>
      <c r="J98" s="43">
        <f t="shared" si="26"/>
        <v>616</v>
      </c>
      <c r="K98" s="43">
        <f t="shared" si="27"/>
        <v>9384</v>
      </c>
    </row>
    <row r="99" spans="1:11" s="1" customFormat="1" x14ac:dyDescent="0.25">
      <c r="A99" s="75" t="s">
        <v>102</v>
      </c>
      <c r="B99" s="11" t="s">
        <v>87</v>
      </c>
      <c r="C99" s="11" t="s">
        <v>18</v>
      </c>
      <c r="D99" s="50" t="s">
        <v>19</v>
      </c>
      <c r="E99" s="43">
        <v>27000</v>
      </c>
      <c r="F99" s="43">
        <v>774.9</v>
      </c>
      <c r="G99" s="43">
        <v>0</v>
      </c>
      <c r="H99" s="43">
        <v>820.8</v>
      </c>
      <c r="I99" s="43">
        <v>25</v>
      </c>
      <c r="J99" s="43">
        <f t="shared" si="26"/>
        <v>1620.6999999999998</v>
      </c>
      <c r="K99" s="43">
        <f t="shared" si="27"/>
        <v>25379.3</v>
      </c>
    </row>
    <row r="100" spans="1:11" s="1" customFormat="1" ht="15" customHeight="1" x14ac:dyDescent="0.25">
      <c r="A100" s="75" t="s">
        <v>103</v>
      </c>
      <c r="B100" s="11" t="s">
        <v>87</v>
      </c>
      <c r="C100" s="11" t="s">
        <v>18</v>
      </c>
      <c r="D100" s="50" t="s">
        <v>19</v>
      </c>
      <c r="E100" s="43">
        <v>27216</v>
      </c>
      <c r="F100" s="43">
        <v>781.1</v>
      </c>
      <c r="G100" s="43">
        <v>0</v>
      </c>
      <c r="H100" s="43">
        <v>827.37</v>
      </c>
      <c r="I100" s="43">
        <v>25</v>
      </c>
      <c r="J100" s="43">
        <f t="shared" si="26"/>
        <v>1633.47</v>
      </c>
      <c r="K100" s="43">
        <f t="shared" si="27"/>
        <v>25582.53</v>
      </c>
    </row>
    <row r="101" spans="1:11" s="1" customFormat="1" x14ac:dyDescent="0.25">
      <c r="A101" s="75" t="s">
        <v>104</v>
      </c>
      <c r="B101" s="11" t="s">
        <v>97</v>
      </c>
      <c r="C101" s="11" t="s">
        <v>18</v>
      </c>
      <c r="D101" s="50" t="s">
        <v>19</v>
      </c>
      <c r="E101" s="42">
        <v>23000</v>
      </c>
      <c r="F101" s="42">
        <v>660.1</v>
      </c>
      <c r="G101" s="42">
        <v>0</v>
      </c>
      <c r="H101" s="42">
        <v>699.2</v>
      </c>
      <c r="I101" s="42">
        <v>25</v>
      </c>
      <c r="J101" s="43">
        <f t="shared" si="26"/>
        <v>1384.3000000000002</v>
      </c>
      <c r="K101" s="43">
        <f t="shared" si="27"/>
        <v>21615.7</v>
      </c>
    </row>
    <row r="102" spans="1:11" s="1" customFormat="1" x14ac:dyDescent="0.25">
      <c r="A102" s="75" t="s">
        <v>157</v>
      </c>
      <c r="B102" s="11" t="s">
        <v>87</v>
      </c>
      <c r="C102" s="11" t="s">
        <v>18</v>
      </c>
      <c r="D102" s="50" t="s">
        <v>19</v>
      </c>
      <c r="E102" s="43">
        <v>30000</v>
      </c>
      <c r="F102" s="43">
        <v>861</v>
      </c>
      <c r="G102" s="43">
        <v>0</v>
      </c>
      <c r="H102" s="43">
        <v>912</v>
      </c>
      <c r="I102" s="43">
        <v>25</v>
      </c>
      <c r="J102" s="43">
        <f>SUM(F102:I102)</f>
        <v>1798</v>
      </c>
      <c r="K102" s="43">
        <f>E102-J102</f>
        <v>28202</v>
      </c>
    </row>
    <row r="103" spans="1:11" x14ac:dyDescent="0.25">
      <c r="A103" s="11" t="s">
        <v>173</v>
      </c>
      <c r="B103" s="11" t="s">
        <v>87</v>
      </c>
      <c r="C103" s="11" t="s">
        <v>18</v>
      </c>
      <c r="D103" s="50" t="s">
        <v>19</v>
      </c>
      <c r="E103" s="10">
        <v>28000</v>
      </c>
      <c r="F103" s="10">
        <v>803.6</v>
      </c>
      <c r="G103" s="10">
        <v>0</v>
      </c>
      <c r="H103" s="10">
        <v>851.2</v>
      </c>
      <c r="I103" s="10">
        <v>25</v>
      </c>
      <c r="J103" s="10">
        <f>SUM(F103:I103)</f>
        <v>1679.8000000000002</v>
      </c>
      <c r="K103" s="10">
        <f>E103-J103</f>
        <v>26320.2</v>
      </c>
    </row>
    <row r="104" spans="1:11" x14ac:dyDescent="0.25">
      <c r="A104" s="11" t="s">
        <v>181</v>
      </c>
      <c r="B104" s="11" t="s">
        <v>90</v>
      </c>
      <c r="C104" s="11" t="s">
        <v>18</v>
      </c>
      <c r="D104" s="50" t="s">
        <v>16</v>
      </c>
      <c r="E104" s="10">
        <v>23000</v>
      </c>
      <c r="F104" s="10">
        <v>660.1</v>
      </c>
      <c r="G104" s="10">
        <v>0</v>
      </c>
      <c r="H104" s="10">
        <v>699.2</v>
      </c>
      <c r="I104" s="10">
        <v>25</v>
      </c>
      <c r="J104" s="10">
        <f>SUM(F104:I104)</f>
        <v>1384.3000000000002</v>
      </c>
      <c r="K104" s="10">
        <f>E104-J104</f>
        <v>21615.7</v>
      </c>
    </row>
    <row r="105" spans="1:11" x14ac:dyDescent="0.25">
      <c r="A105" s="11" t="s">
        <v>182</v>
      </c>
      <c r="B105" s="11" t="s">
        <v>90</v>
      </c>
      <c r="C105" s="11" t="s">
        <v>18</v>
      </c>
      <c r="D105" s="50" t="s">
        <v>19</v>
      </c>
      <c r="E105" s="10">
        <v>23000</v>
      </c>
      <c r="F105" s="10">
        <v>660.1</v>
      </c>
      <c r="G105" s="10">
        <v>0</v>
      </c>
      <c r="H105" s="10">
        <v>699.2</v>
      </c>
      <c r="I105" s="10">
        <v>25</v>
      </c>
      <c r="J105" s="10">
        <v>1384.3</v>
      </c>
      <c r="K105" s="10">
        <v>21615.7</v>
      </c>
    </row>
    <row r="106" spans="1:11" x14ac:dyDescent="0.25">
      <c r="A106" s="11" t="s">
        <v>183</v>
      </c>
      <c r="B106" s="11" t="s">
        <v>87</v>
      </c>
      <c r="C106" s="11" t="s">
        <v>18</v>
      </c>
      <c r="D106" s="50" t="s">
        <v>19</v>
      </c>
      <c r="E106" s="10">
        <v>28000</v>
      </c>
      <c r="F106" s="10">
        <v>803.6</v>
      </c>
      <c r="G106" s="10">
        <v>0</v>
      </c>
      <c r="H106" s="10">
        <v>851.2</v>
      </c>
      <c r="I106" s="10">
        <v>25</v>
      </c>
      <c r="J106" s="10">
        <v>1679.8</v>
      </c>
      <c r="K106" s="10">
        <v>26320.2</v>
      </c>
    </row>
    <row r="107" spans="1:11" x14ac:dyDescent="0.25">
      <c r="A107" s="3" t="s">
        <v>23</v>
      </c>
      <c r="B107" s="4">
        <v>19</v>
      </c>
      <c r="C107" s="3"/>
      <c r="D107" s="5"/>
      <c r="E107" s="6">
        <f>SUM(E88:E106)</f>
        <v>432601</v>
      </c>
      <c r="F107" s="6">
        <f>SUM(F88:F106)</f>
        <v>12415.660000000003</v>
      </c>
      <c r="G107" s="6">
        <f>SUM(G88:G104)</f>
        <v>0</v>
      </c>
      <c r="H107" s="6">
        <f>SUM(H88:H106)</f>
        <v>13151.100000000004</v>
      </c>
      <c r="I107" s="6">
        <f>SUM(I88:I106)</f>
        <v>3156.06</v>
      </c>
      <c r="J107" s="6">
        <f>SUM(J88:J106)</f>
        <v>28722.819999999996</v>
      </c>
      <c r="K107" s="6">
        <f>SUM(K88:K106)</f>
        <v>403878.18</v>
      </c>
    </row>
    <row r="108" spans="1:11" s="1" customFormat="1" x14ac:dyDescent="0.25">
      <c r="A108" s="9"/>
      <c r="B108" s="71"/>
      <c r="C108" s="9"/>
      <c r="D108" s="72"/>
      <c r="E108" s="73"/>
      <c r="F108" s="73"/>
      <c r="G108" s="73"/>
      <c r="H108" s="73"/>
      <c r="I108" s="73"/>
      <c r="J108" s="73"/>
      <c r="K108" s="81"/>
    </row>
    <row r="109" spans="1:11" s="1" customFormat="1" x14ac:dyDescent="0.25">
      <c r="A109" s="8" t="s">
        <v>105</v>
      </c>
      <c r="B109" s="52"/>
      <c r="C109" s="52"/>
      <c r="D109" s="53"/>
      <c r="E109" s="54"/>
      <c r="F109" s="54"/>
      <c r="G109" s="54"/>
      <c r="H109" s="54"/>
      <c r="I109" s="54"/>
      <c r="J109" s="43"/>
      <c r="K109" s="54"/>
    </row>
    <row r="110" spans="1:11" s="1" customFormat="1" x14ac:dyDescent="0.25">
      <c r="A110" s="11" t="s">
        <v>106</v>
      </c>
      <c r="B110" s="11" t="s">
        <v>107</v>
      </c>
      <c r="C110" s="11" t="s">
        <v>28</v>
      </c>
      <c r="D110" s="50" t="s">
        <v>19</v>
      </c>
      <c r="E110" s="41">
        <v>61600</v>
      </c>
      <c r="F110" s="41">
        <v>1767.92</v>
      </c>
      <c r="G110" s="41">
        <v>3787.76</v>
      </c>
      <c r="H110" s="41">
        <v>1872.64</v>
      </c>
      <c r="I110" s="41">
        <v>762.2</v>
      </c>
      <c r="J110" s="43">
        <f t="shared" ref="J110:J112" si="28">SUM(F110:I110)</f>
        <v>8190.52</v>
      </c>
      <c r="K110" s="40">
        <f t="shared" ref="K110:K112" si="29">E110-J110</f>
        <v>53409.479999999996</v>
      </c>
    </row>
    <row r="111" spans="1:11" s="1" customFormat="1" ht="15" customHeight="1" x14ac:dyDescent="0.25">
      <c r="A111" s="11" t="s">
        <v>108</v>
      </c>
      <c r="B111" s="11" t="s">
        <v>109</v>
      </c>
      <c r="C111" s="45" t="s">
        <v>50</v>
      </c>
      <c r="D111" s="50" t="s">
        <v>16</v>
      </c>
      <c r="E111" s="41">
        <v>24675</v>
      </c>
      <c r="F111" s="41">
        <v>708.17</v>
      </c>
      <c r="G111" s="41">
        <v>0</v>
      </c>
      <c r="H111" s="41">
        <v>750.12</v>
      </c>
      <c r="I111" s="41">
        <v>400.2</v>
      </c>
      <c r="J111" s="43">
        <f t="shared" si="28"/>
        <v>1858.49</v>
      </c>
      <c r="K111" s="40">
        <f t="shared" si="29"/>
        <v>22816.51</v>
      </c>
    </row>
    <row r="112" spans="1:11" s="1" customFormat="1" x14ac:dyDescent="0.25">
      <c r="A112" s="11" t="s">
        <v>110</v>
      </c>
      <c r="B112" s="11" t="s">
        <v>111</v>
      </c>
      <c r="C112" s="11" t="s">
        <v>28</v>
      </c>
      <c r="D112" s="50" t="s">
        <v>19</v>
      </c>
      <c r="E112" s="43">
        <v>49450</v>
      </c>
      <c r="F112" s="43">
        <v>1419.22</v>
      </c>
      <c r="G112" s="43">
        <v>1776.38</v>
      </c>
      <c r="H112" s="43">
        <v>1503.28</v>
      </c>
      <c r="I112" s="43">
        <v>472.6</v>
      </c>
      <c r="J112" s="43">
        <f t="shared" si="28"/>
        <v>5171.4800000000005</v>
      </c>
      <c r="K112" s="40">
        <f t="shared" si="29"/>
        <v>44278.52</v>
      </c>
    </row>
    <row r="113" spans="1:11" x14ac:dyDescent="0.25">
      <c r="A113" s="3" t="s">
        <v>23</v>
      </c>
      <c r="B113" s="4">
        <v>3</v>
      </c>
      <c r="C113" s="3"/>
      <c r="D113" s="5"/>
      <c r="E113" s="6">
        <f t="shared" ref="E113:K113" si="30">SUM(E110:E112)</f>
        <v>135725</v>
      </c>
      <c r="F113" s="6">
        <f t="shared" si="30"/>
        <v>3895.3100000000004</v>
      </c>
      <c r="G113" s="6">
        <f>SUM(G110:G112)</f>
        <v>5564.14</v>
      </c>
      <c r="H113" s="6">
        <f t="shared" si="30"/>
        <v>4126.04</v>
      </c>
      <c r="I113" s="6">
        <f t="shared" si="30"/>
        <v>1635</v>
      </c>
      <c r="J113" s="6">
        <f t="shared" si="30"/>
        <v>15220.490000000002</v>
      </c>
      <c r="K113" s="6">
        <f t="shared" si="30"/>
        <v>120504.50999999998</v>
      </c>
    </row>
    <row r="114" spans="1:11" s="1" customFormat="1" x14ac:dyDescent="0.25">
      <c r="A114" s="9"/>
      <c r="B114" s="71"/>
      <c r="C114" s="9"/>
      <c r="D114" s="72"/>
      <c r="E114" s="73"/>
      <c r="F114" s="73"/>
      <c r="G114" s="73"/>
      <c r="H114" s="73"/>
      <c r="I114" s="73"/>
      <c r="J114" s="73"/>
      <c r="K114" s="73"/>
    </row>
    <row r="115" spans="1:11" s="1" customFormat="1" x14ac:dyDescent="0.25">
      <c r="A115" s="8" t="s">
        <v>112</v>
      </c>
      <c r="B115" s="11"/>
      <c r="C115" s="11"/>
      <c r="D115" s="39"/>
      <c r="E115" s="41"/>
      <c r="F115" s="41"/>
      <c r="G115" s="41"/>
      <c r="H115" s="41"/>
      <c r="I115" s="41"/>
      <c r="J115" s="43"/>
      <c r="K115" s="41"/>
    </row>
    <row r="116" spans="1:11" s="1" customFormat="1" x14ac:dyDescent="0.25">
      <c r="A116" s="11" t="s">
        <v>113</v>
      </c>
      <c r="B116" s="11" t="s">
        <v>114</v>
      </c>
      <c r="C116" s="11" t="s">
        <v>15</v>
      </c>
      <c r="D116" s="50" t="s">
        <v>19</v>
      </c>
      <c r="E116" s="41">
        <v>55000</v>
      </c>
      <c r="F116" s="41">
        <v>1578.5</v>
      </c>
      <c r="G116" s="41">
        <v>2559.6799999999998</v>
      </c>
      <c r="H116" s="41">
        <v>1672</v>
      </c>
      <c r="I116" s="41">
        <v>25</v>
      </c>
      <c r="J116" s="43">
        <f t="shared" ref="J116:J117" si="31">SUM(F116:I116)</f>
        <v>5835.18</v>
      </c>
      <c r="K116" s="40">
        <f t="shared" ref="K116:K117" si="32">E116-J116</f>
        <v>49164.82</v>
      </c>
    </row>
    <row r="117" spans="1:11" s="1" customFormat="1" x14ac:dyDescent="0.25">
      <c r="A117" s="11" t="s">
        <v>115</v>
      </c>
      <c r="B117" s="11" t="s">
        <v>116</v>
      </c>
      <c r="C117" s="11" t="s">
        <v>15</v>
      </c>
      <c r="D117" s="50" t="s">
        <v>16</v>
      </c>
      <c r="E117" s="41">
        <v>35810</v>
      </c>
      <c r="F117" s="41">
        <v>1027.75</v>
      </c>
      <c r="G117" s="41">
        <v>0</v>
      </c>
      <c r="H117" s="41">
        <v>1088.6199999999999</v>
      </c>
      <c r="I117" s="41">
        <v>1740.46</v>
      </c>
      <c r="J117" s="43">
        <f t="shared" si="31"/>
        <v>3856.83</v>
      </c>
      <c r="K117" s="40">
        <f t="shared" si="32"/>
        <v>31953.17</v>
      </c>
    </row>
    <row r="118" spans="1:11" s="1" customFormat="1" x14ac:dyDescent="0.25">
      <c r="A118" s="11" t="s">
        <v>117</v>
      </c>
      <c r="B118" s="11" t="s">
        <v>116</v>
      </c>
      <c r="C118" s="11" t="s">
        <v>15</v>
      </c>
      <c r="D118" s="50" t="s">
        <v>16</v>
      </c>
      <c r="E118" s="41">
        <v>36810</v>
      </c>
      <c r="F118" s="41">
        <v>1056.45</v>
      </c>
      <c r="G118" s="41">
        <v>0</v>
      </c>
      <c r="H118" s="41">
        <v>1119.02</v>
      </c>
      <c r="I118" s="41">
        <v>152.6</v>
      </c>
      <c r="J118" s="43">
        <f>SUM(F118:I118)</f>
        <v>2328.0700000000002</v>
      </c>
      <c r="K118" s="40">
        <f>E118-J118</f>
        <v>34481.93</v>
      </c>
    </row>
    <row r="119" spans="1:11" s="1" customFormat="1" ht="15" customHeight="1" x14ac:dyDescent="0.25">
      <c r="A119" s="11" t="s">
        <v>118</v>
      </c>
      <c r="B119" s="11" t="s">
        <v>17</v>
      </c>
      <c r="C119" s="11" t="s">
        <v>15</v>
      </c>
      <c r="D119" s="50" t="s">
        <v>19</v>
      </c>
      <c r="E119" s="43">
        <v>109250</v>
      </c>
      <c r="F119" s="43">
        <v>3135.48</v>
      </c>
      <c r="G119" s="43">
        <v>13852.33</v>
      </c>
      <c r="H119" s="43">
        <v>3321.2</v>
      </c>
      <c r="I119" s="43">
        <v>5496.46</v>
      </c>
      <c r="J119" s="43">
        <f>SUM(F119:I119)</f>
        <v>25805.47</v>
      </c>
      <c r="K119" s="40">
        <f>E119-J119</f>
        <v>83444.53</v>
      </c>
    </row>
    <row r="120" spans="1:11" x14ac:dyDescent="0.25">
      <c r="A120" s="3" t="s">
        <v>23</v>
      </c>
      <c r="B120" s="4">
        <v>4</v>
      </c>
      <c r="C120" s="3"/>
      <c r="D120" s="5"/>
      <c r="E120" s="6">
        <f t="shared" ref="E120:K120" si="33">SUM(E116:E119)</f>
        <v>236870</v>
      </c>
      <c r="F120" s="6">
        <f>SUM(F116:F119)</f>
        <v>6798.18</v>
      </c>
      <c r="G120" s="6">
        <f>SUM(G116:G119)</f>
        <v>16412.009999999998</v>
      </c>
      <c r="H120" s="6">
        <f t="shared" si="33"/>
        <v>7200.84</v>
      </c>
      <c r="I120" s="6">
        <f t="shared" si="33"/>
        <v>7414.52</v>
      </c>
      <c r="J120" s="6">
        <f t="shared" si="33"/>
        <v>37825.550000000003</v>
      </c>
      <c r="K120" s="6">
        <f t="shared" si="33"/>
        <v>199044.44999999998</v>
      </c>
    </row>
    <row r="121" spans="1:11" s="1" customFormat="1" x14ac:dyDescent="0.25">
      <c r="A121" s="9"/>
      <c r="B121" s="71"/>
      <c r="C121" s="9"/>
      <c r="D121" s="72"/>
      <c r="E121" s="73"/>
      <c r="F121" s="73"/>
      <c r="G121" s="73"/>
      <c r="H121" s="73"/>
      <c r="I121" s="73"/>
      <c r="J121" s="73"/>
      <c r="K121" s="73"/>
    </row>
    <row r="122" spans="1:11" s="1" customFormat="1" x14ac:dyDescent="0.25">
      <c r="A122" s="55" t="s">
        <v>119</v>
      </c>
      <c r="B122" s="52"/>
      <c r="C122" s="52"/>
      <c r="D122" s="50"/>
      <c r="E122" s="54"/>
      <c r="F122" s="54"/>
      <c r="G122" s="54"/>
      <c r="H122" s="54"/>
      <c r="I122" s="54"/>
      <c r="J122" s="54"/>
      <c r="K122" s="54"/>
    </row>
    <row r="123" spans="1:11" s="1" customFormat="1" x14ac:dyDescent="0.25">
      <c r="A123" s="50" t="s">
        <v>126</v>
      </c>
      <c r="B123" s="52" t="s">
        <v>192</v>
      </c>
      <c r="C123" s="1" t="s">
        <v>18</v>
      </c>
      <c r="D123" s="50" t="s">
        <v>16</v>
      </c>
      <c r="E123" s="43">
        <v>150000</v>
      </c>
      <c r="F123" s="43">
        <v>4305</v>
      </c>
      <c r="G123" s="43">
        <v>23866.62</v>
      </c>
      <c r="H123" s="43">
        <v>4560</v>
      </c>
      <c r="I123" s="43">
        <v>2529</v>
      </c>
      <c r="J123" s="43">
        <f>SUM(F123:I123)</f>
        <v>35260.619999999995</v>
      </c>
      <c r="K123" s="40">
        <f>E123-J123</f>
        <v>114739.38</v>
      </c>
    </row>
    <row r="124" spans="1:11" s="1" customFormat="1" x14ac:dyDescent="0.25">
      <c r="A124" s="11" t="s">
        <v>120</v>
      </c>
      <c r="B124" s="1" t="s">
        <v>121</v>
      </c>
      <c r="C124" s="1" t="s">
        <v>18</v>
      </c>
      <c r="D124" s="50" t="s">
        <v>19</v>
      </c>
      <c r="E124" s="43">
        <v>31376</v>
      </c>
      <c r="F124" s="43">
        <v>900.49</v>
      </c>
      <c r="G124" s="43">
        <v>0</v>
      </c>
      <c r="H124" s="43">
        <v>953.83</v>
      </c>
      <c r="I124" s="43">
        <v>25</v>
      </c>
      <c r="J124" s="43">
        <f>SUM(F124:I124)</f>
        <v>1879.3200000000002</v>
      </c>
      <c r="K124" s="40">
        <f>E124-J124</f>
        <v>29496.68</v>
      </c>
    </row>
    <row r="125" spans="1:11" s="1" customFormat="1" x14ac:dyDescent="0.25">
      <c r="A125" s="11" t="s">
        <v>122</v>
      </c>
      <c r="B125" s="1" t="s">
        <v>123</v>
      </c>
      <c r="C125" s="1" t="s">
        <v>18</v>
      </c>
      <c r="D125" s="50" t="s">
        <v>19</v>
      </c>
      <c r="E125" s="43">
        <v>54000</v>
      </c>
      <c r="F125" s="43">
        <v>1549.8</v>
      </c>
      <c r="G125" s="43">
        <v>2161.2199999999998</v>
      </c>
      <c r="H125" s="43">
        <v>1641.6</v>
      </c>
      <c r="I125" s="43">
        <v>4244.46</v>
      </c>
      <c r="J125" s="43">
        <f>SUM(F125:I125)</f>
        <v>9597.0799999999981</v>
      </c>
      <c r="K125" s="40">
        <f t="shared" ref="K125:K126" si="34">E125-J125</f>
        <v>44402.92</v>
      </c>
    </row>
    <row r="126" spans="1:11" s="1" customFormat="1" x14ac:dyDescent="0.25">
      <c r="A126" s="11" t="s">
        <v>124</v>
      </c>
      <c r="B126" s="1" t="s">
        <v>125</v>
      </c>
      <c r="C126" s="1" t="s">
        <v>18</v>
      </c>
      <c r="D126" s="50" t="s">
        <v>16</v>
      </c>
      <c r="E126" s="43">
        <v>40825</v>
      </c>
      <c r="F126" s="43">
        <v>1171.68</v>
      </c>
      <c r="G126" s="43">
        <v>559.09</v>
      </c>
      <c r="H126" s="43">
        <v>1241.08</v>
      </c>
      <c r="I126" s="43">
        <v>25</v>
      </c>
      <c r="J126" s="43">
        <f>+F126+G126+H126+I126</f>
        <v>2996.85</v>
      </c>
      <c r="K126" s="40">
        <f t="shared" si="34"/>
        <v>37828.15</v>
      </c>
    </row>
    <row r="127" spans="1:11" x14ac:dyDescent="0.25">
      <c r="A127" s="3" t="s">
        <v>23</v>
      </c>
      <c r="B127" s="4">
        <v>4</v>
      </c>
      <c r="C127" s="3"/>
      <c r="D127" s="5"/>
      <c r="E127" s="6">
        <f>SUM(E123:E126)</f>
        <v>276201</v>
      </c>
      <c r="F127" s="6">
        <f>SUM(F123:F126)</f>
        <v>7926.97</v>
      </c>
      <c r="G127" s="6">
        <f>SUM(G123:G126)</f>
        <v>26586.93</v>
      </c>
      <c r="H127" s="6">
        <f>SUM(H123:H126)</f>
        <v>8396.51</v>
      </c>
      <c r="I127" s="6">
        <f>SUM(I123:I126)</f>
        <v>6823.46</v>
      </c>
      <c r="J127" s="6">
        <f>SUM(J123:J126)</f>
        <v>49733.869999999988</v>
      </c>
      <c r="K127" s="6">
        <f>SUM(K123:K126)</f>
        <v>226467.12999999998</v>
      </c>
    </row>
    <row r="128" spans="1:11" s="1" customFormat="1" x14ac:dyDescent="0.25">
      <c r="A128" s="9"/>
      <c r="B128" s="71"/>
      <c r="C128" s="9"/>
      <c r="D128" s="72"/>
      <c r="E128" s="73"/>
      <c r="F128" s="73"/>
      <c r="G128" s="73"/>
      <c r="H128" s="73"/>
      <c r="I128" s="73"/>
      <c r="J128" s="73"/>
      <c r="K128" s="73"/>
    </row>
    <row r="129" spans="1:27" s="1" customFormat="1" x14ac:dyDescent="0.25">
      <c r="A129" s="55" t="s">
        <v>162</v>
      </c>
      <c r="B129" s="11"/>
      <c r="C129" s="11"/>
      <c r="D129" s="50"/>
      <c r="E129" s="40"/>
      <c r="F129" s="40"/>
      <c r="G129" s="40"/>
      <c r="H129" s="40"/>
      <c r="I129" s="40"/>
      <c r="J129" s="40"/>
      <c r="K129" s="4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s="1" customFormat="1" x14ac:dyDescent="0.25">
      <c r="A130" s="11" t="s">
        <v>161</v>
      </c>
      <c r="B130" s="11" t="s">
        <v>127</v>
      </c>
      <c r="C130" s="11" t="s">
        <v>18</v>
      </c>
      <c r="D130" s="50" t="s">
        <v>16</v>
      </c>
      <c r="E130" s="40">
        <v>95000</v>
      </c>
      <c r="F130" s="40">
        <v>2726.5</v>
      </c>
      <c r="G130" s="40">
        <v>10929.24</v>
      </c>
      <c r="H130" s="40">
        <v>2888</v>
      </c>
      <c r="I130" s="40">
        <v>25</v>
      </c>
      <c r="J130" s="7">
        <f t="shared" ref="J130" si="35">SUM(F130:I130)</f>
        <v>16568.739999999998</v>
      </c>
      <c r="K130" s="40">
        <f t="shared" ref="K130" si="36">E130-J130</f>
        <v>78431.260000000009</v>
      </c>
    </row>
    <row r="131" spans="1:27" x14ac:dyDescent="0.25">
      <c r="A131" s="3" t="s">
        <v>23</v>
      </c>
      <c r="B131" s="4">
        <v>1</v>
      </c>
      <c r="C131" s="3"/>
      <c r="D131" s="5"/>
      <c r="E131" s="6">
        <f t="shared" ref="E131:K131" si="37">SUM(E130:E130)</f>
        <v>95000</v>
      </c>
      <c r="F131" s="6">
        <f t="shared" si="37"/>
        <v>2726.5</v>
      </c>
      <c r="G131" s="6">
        <f>SUM(G130:G130)</f>
        <v>10929.24</v>
      </c>
      <c r="H131" s="6">
        <f>SUM(H130:H130)</f>
        <v>2888</v>
      </c>
      <c r="I131" s="6">
        <f t="shared" si="37"/>
        <v>25</v>
      </c>
      <c r="J131" s="6">
        <f t="shared" si="37"/>
        <v>16568.739999999998</v>
      </c>
      <c r="K131" s="6">
        <f t="shared" si="37"/>
        <v>78431.260000000009</v>
      </c>
    </row>
    <row r="132" spans="1:27" s="1" customFormat="1" x14ac:dyDescent="0.25">
      <c r="A132" s="9"/>
      <c r="B132" s="71"/>
      <c r="C132" s="9"/>
      <c r="D132" s="72"/>
      <c r="E132" s="73"/>
      <c r="F132" s="73"/>
      <c r="G132" s="73"/>
      <c r="H132" s="73"/>
      <c r="I132" s="73"/>
      <c r="J132" s="73"/>
      <c r="K132" s="73"/>
    </row>
    <row r="133" spans="1:27" s="1" customFormat="1" x14ac:dyDescent="0.25">
      <c r="A133" s="55" t="s">
        <v>163</v>
      </c>
      <c r="B133" s="11"/>
      <c r="C133" s="11"/>
      <c r="D133" s="50"/>
      <c r="E133" s="40"/>
      <c r="F133" s="40"/>
      <c r="G133" s="40"/>
      <c r="H133" s="40"/>
      <c r="I133" s="40"/>
      <c r="J133" s="40"/>
      <c r="K133" s="40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s="1" customFormat="1" x14ac:dyDescent="0.25">
      <c r="A134" s="11" t="s">
        <v>164</v>
      </c>
      <c r="B134" s="11" t="s">
        <v>165</v>
      </c>
      <c r="C134" s="11" t="s">
        <v>18</v>
      </c>
      <c r="D134" s="50" t="s">
        <v>16</v>
      </c>
      <c r="E134" s="40">
        <v>95000</v>
      </c>
      <c r="F134" s="40">
        <v>2726.5</v>
      </c>
      <c r="G134" s="40">
        <v>10929.24</v>
      </c>
      <c r="H134" s="40">
        <v>2888</v>
      </c>
      <c r="I134" s="40">
        <v>25</v>
      </c>
      <c r="J134" s="7">
        <f t="shared" ref="J134" si="38">SUM(F134:I134)</f>
        <v>16568.739999999998</v>
      </c>
      <c r="K134" s="40">
        <f t="shared" ref="K134" si="39">E134-J134</f>
        <v>78431.260000000009</v>
      </c>
    </row>
    <row r="135" spans="1:27" x14ac:dyDescent="0.25">
      <c r="A135" s="3" t="s">
        <v>23</v>
      </c>
      <c r="B135" s="4">
        <v>1</v>
      </c>
      <c r="C135" s="3"/>
      <c r="D135" s="5"/>
      <c r="E135" s="6">
        <f t="shared" ref="E135:K135" si="40">SUM(E134:E134)</f>
        <v>95000</v>
      </c>
      <c r="F135" s="6">
        <f t="shared" si="40"/>
        <v>2726.5</v>
      </c>
      <c r="G135" s="6">
        <f>SUM(G134:G134)</f>
        <v>10929.24</v>
      </c>
      <c r="H135" s="6">
        <f>SUM(H134:H134)</f>
        <v>2888</v>
      </c>
      <c r="I135" s="6">
        <f t="shared" si="40"/>
        <v>25</v>
      </c>
      <c r="J135" s="6">
        <f t="shared" si="40"/>
        <v>16568.739999999998</v>
      </c>
      <c r="K135" s="6">
        <f t="shared" si="40"/>
        <v>78431.260000000009</v>
      </c>
    </row>
    <row r="136" spans="1:27" s="1" customFormat="1" x14ac:dyDescent="0.25">
      <c r="A136" s="9"/>
      <c r="B136" s="71"/>
      <c r="C136" s="9"/>
      <c r="D136" s="72"/>
      <c r="E136" s="73"/>
      <c r="F136" s="73"/>
      <c r="G136" s="73"/>
      <c r="H136" s="73"/>
      <c r="I136" s="73"/>
      <c r="J136" s="73"/>
      <c r="K136" s="73"/>
    </row>
    <row r="137" spans="1:27" s="1" customFormat="1" x14ac:dyDescent="0.25">
      <c r="A137" s="55" t="s">
        <v>128</v>
      </c>
      <c r="B137" s="11"/>
      <c r="C137" s="11"/>
      <c r="D137" s="50"/>
      <c r="E137" s="40"/>
      <c r="F137" s="40"/>
      <c r="G137" s="40"/>
      <c r="H137" s="40"/>
      <c r="I137" s="40"/>
      <c r="J137" s="40"/>
      <c r="K137" s="40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s="1" customFormat="1" x14ac:dyDescent="0.25">
      <c r="A138" s="11" t="s">
        <v>129</v>
      </c>
      <c r="B138" s="11" t="s">
        <v>130</v>
      </c>
      <c r="C138" s="11" t="s">
        <v>18</v>
      </c>
      <c r="D138" s="50" t="s">
        <v>16</v>
      </c>
      <c r="E138" s="40">
        <v>57500</v>
      </c>
      <c r="F138" s="40">
        <v>1650.25</v>
      </c>
      <c r="G138" s="40">
        <v>3016.23</v>
      </c>
      <c r="H138" s="40">
        <v>1748</v>
      </c>
      <c r="I138" s="40">
        <v>25</v>
      </c>
      <c r="J138" s="7">
        <f t="shared" ref="J138" si="41">SUM(F138:I138)</f>
        <v>6439.48</v>
      </c>
      <c r="K138" s="40">
        <f t="shared" ref="K138" si="42">E138-J138</f>
        <v>51060.520000000004</v>
      </c>
    </row>
    <row r="139" spans="1:27" x14ac:dyDescent="0.25">
      <c r="A139" s="3" t="s">
        <v>23</v>
      </c>
      <c r="B139" s="4">
        <v>1</v>
      </c>
      <c r="C139" s="3"/>
      <c r="D139" s="5"/>
      <c r="E139" s="6">
        <f t="shared" ref="E139:K139" si="43">SUM(E138:E138)</f>
        <v>57500</v>
      </c>
      <c r="F139" s="6">
        <f t="shared" si="43"/>
        <v>1650.25</v>
      </c>
      <c r="G139" s="6">
        <f>SUM(G138:G138)</f>
        <v>3016.23</v>
      </c>
      <c r="H139" s="6">
        <f t="shared" si="43"/>
        <v>1748</v>
      </c>
      <c r="I139" s="6">
        <f t="shared" si="43"/>
        <v>25</v>
      </c>
      <c r="J139" s="6">
        <f t="shared" si="43"/>
        <v>6439.48</v>
      </c>
      <c r="K139" s="6">
        <f t="shared" si="43"/>
        <v>51060.520000000004</v>
      </c>
    </row>
    <row r="140" spans="1:27" s="1" customFormat="1" x14ac:dyDescent="0.25">
      <c r="A140" s="9"/>
      <c r="B140" s="71"/>
      <c r="C140" s="9"/>
      <c r="D140" s="72"/>
      <c r="E140" s="73"/>
      <c r="F140" s="73"/>
      <c r="G140" s="73"/>
      <c r="H140" s="73"/>
      <c r="I140" s="73"/>
      <c r="J140" s="73"/>
      <c r="K140" s="73"/>
    </row>
    <row r="141" spans="1:27" s="1" customFormat="1" x14ac:dyDescent="0.25">
      <c r="A141" s="8" t="s">
        <v>131</v>
      </c>
      <c r="B141" s="11"/>
      <c r="C141" s="11"/>
      <c r="D141" s="50"/>
      <c r="E141" s="40"/>
      <c r="F141" s="40"/>
      <c r="G141" s="40"/>
      <c r="H141" s="40"/>
      <c r="I141" s="40"/>
      <c r="J141" s="43"/>
      <c r="K141" s="43"/>
    </row>
    <row r="142" spans="1:27" s="1" customFormat="1" x14ac:dyDescent="0.25">
      <c r="A142" s="11" t="s">
        <v>132</v>
      </c>
      <c r="B142" s="11" t="s">
        <v>133</v>
      </c>
      <c r="C142" s="51" t="s">
        <v>58</v>
      </c>
      <c r="D142" s="50" t="s">
        <v>16</v>
      </c>
      <c r="E142" s="40">
        <v>85100</v>
      </c>
      <c r="F142" s="40">
        <v>2442.37</v>
      </c>
      <c r="G142" s="40">
        <v>7742.79</v>
      </c>
      <c r="H142" s="40">
        <v>2587.04</v>
      </c>
      <c r="I142" s="40">
        <v>4198.72</v>
      </c>
      <c r="J142" s="43">
        <f>+F142+G142+H142+I142</f>
        <v>16970.920000000002</v>
      </c>
      <c r="K142" s="40">
        <f>E142-J142</f>
        <v>68129.08</v>
      </c>
    </row>
    <row r="143" spans="1:27" x14ac:dyDescent="0.25">
      <c r="A143" s="3" t="s">
        <v>23</v>
      </c>
      <c r="B143" s="4">
        <v>1</v>
      </c>
      <c r="C143" s="3"/>
      <c r="D143" s="5"/>
      <c r="E143" s="6">
        <f>SUM(E142)</f>
        <v>85100</v>
      </c>
      <c r="F143" s="6">
        <f t="shared" ref="F143:K143" si="44">SUM(F142)</f>
        <v>2442.37</v>
      </c>
      <c r="G143" s="6">
        <f>SUM(G142)</f>
        <v>7742.79</v>
      </c>
      <c r="H143" s="6">
        <f t="shared" si="44"/>
        <v>2587.04</v>
      </c>
      <c r="I143" s="6">
        <f t="shared" si="44"/>
        <v>4198.72</v>
      </c>
      <c r="J143" s="6">
        <f t="shared" si="44"/>
        <v>16970.920000000002</v>
      </c>
      <c r="K143" s="6">
        <f t="shared" si="44"/>
        <v>68129.08</v>
      </c>
    </row>
    <row r="144" spans="1:27" s="1" customFormat="1" x14ac:dyDescent="0.25">
      <c r="A144" s="9"/>
      <c r="B144" s="71"/>
      <c r="C144" s="9"/>
      <c r="D144" s="72"/>
      <c r="E144" s="73"/>
      <c r="F144" s="73"/>
      <c r="G144" s="73"/>
      <c r="H144" s="73"/>
      <c r="I144" s="73"/>
      <c r="J144" s="73"/>
      <c r="K144" s="73"/>
    </row>
    <row r="145" spans="1:11" s="1" customFormat="1" x14ac:dyDescent="0.25">
      <c r="A145" s="55" t="s">
        <v>134</v>
      </c>
      <c r="B145" s="11"/>
      <c r="C145" s="11"/>
      <c r="D145" s="39"/>
      <c r="E145" s="11"/>
      <c r="F145" s="43"/>
      <c r="G145" s="43"/>
      <c r="H145" s="43"/>
      <c r="I145" s="43"/>
      <c r="J145" s="43"/>
      <c r="K145" s="43"/>
    </row>
    <row r="146" spans="1:11" s="1" customFormat="1" x14ac:dyDescent="0.25">
      <c r="A146" s="75" t="s">
        <v>135</v>
      </c>
      <c r="B146" s="11" t="s">
        <v>136</v>
      </c>
      <c r="C146" s="11" t="s">
        <v>18</v>
      </c>
      <c r="D146" s="50" t="s">
        <v>19</v>
      </c>
      <c r="E146" s="44">
        <v>28980</v>
      </c>
      <c r="F146" s="43">
        <v>831.73</v>
      </c>
      <c r="G146" s="43">
        <v>0</v>
      </c>
      <c r="H146" s="43">
        <v>880.99</v>
      </c>
      <c r="I146" s="43">
        <v>25</v>
      </c>
      <c r="J146" s="43">
        <f>SUM(F146:I146)</f>
        <v>1737.72</v>
      </c>
      <c r="K146" s="40">
        <f>E146-J146</f>
        <v>27242.28</v>
      </c>
    </row>
    <row r="147" spans="1:11" s="1" customFormat="1" x14ac:dyDescent="0.25">
      <c r="A147" s="11" t="s">
        <v>137</v>
      </c>
      <c r="B147" s="11" t="s">
        <v>136</v>
      </c>
      <c r="C147" s="11" t="s">
        <v>18</v>
      </c>
      <c r="D147" s="50" t="s">
        <v>19</v>
      </c>
      <c r="E147" s="44">
        <v>46440</v>
      </c>
      <c r="F147" s="43">
        <v>1332.83</v>
      </c>
      <c r="G147" s="43">
        <v>1351.56</v>
      </c>
      <c r="H147" s="43">
        <v>1411.78</v>
      </c>
      <c r="I147" s="43">
        <v>25</v>
      </c>
      <c r="J147" s="43">
        <f>SUM(F147:I147)</f>
        <v>4121.17</v>
      </c>
      <c r="K147" s="40">
        <f>+E147-J147</f>
        <v>42318.83</v>
      </c>
    </row>
    <row r="148" spans="1:11" x14ac:dyDescent="0.25">
      <c r="A148" s="3" t="s">
        <v>23</v>
      </c>
      <c r="B148" s="4">
        <v>2</v>
      </c>
      <c r="C148" s="3"/>
      <c r="D148" s="5"/>
      <c r="E148" s="6">
        <f>SUM(E146:E147)</f>
        <v>75420</v>
      </c>
      <c r="F148" s="6">
        <f>SUM(F146:F147)</f>
        <v>2164.56</v>
      </c>
      <c r="G148" s="6">
        <f>SUM(G146:G147)</f>
        <v>1351.56</v>
      </c>
      <c r="H148" s="6">
        <f>SUM(H146:H147)</f>
        <v>2292.77</v>
      </c>
      <c r="I148" s="6">
        <f>SUM(I146:I147)</f>
        <v>50</v>
      </c>
      <c r="J148" s="6">
        <f>SUM(J146:J147)</f>
        <v>5858.89</v>
      </c>
      <c r="K148" s="6">
        <f>SUM(K146:K147)</f>
        <v>69561.11</v>
      </c>
    </row>
    <row r="149" spans="1:11" s="1" customFormat="1" x14ac:dyDescent="0.25">
      <c r="A149" s="9"/>
      <c r="B149" s="71"/>
      <c r="C149" s="9"/>
      <c r="D149" s="72"/>
      <c r="E149" s="73"/>
      <c r="F149" s="73"/>
      <c r="G149" s="73"/>
      <c r="H149" s="73"/>
      <c r="I149" s="73"/>
      <c r="J149" s="73"/>
      <c r="K149" s="73"/>
    </row>
    <row r="150" spans="1:11" s="1" customFormat="1" x14ac:dyDescent="0.25">
      <c r="A150" s="8" t="s">
        <v>138</v>
      </c>
      <c r="B150" s="52"/>
      <c r="C150" s="52"/>
      <c r="D150" s="53"/>
      <c r="E150" s="54"/>
      <c r="F150" s="54"/>
      <c r="G150" s="54"/>
      <c r="H150" s="54"/>
      <c r="I150" s="54"/>
      <c r="J150" s="54"/>
      <c r="K150" s="54"/>
    </row>
    <row r="151" spans="1:11" s="1" customFormat="1" x14ac:dyDescent="0.25">
      <c r="A151" s="11" t="s">
        <v>139</v>
      </c>
      <c r="B151" s="11" t="s">
        <v>140</v>
      </c>
      <c r="C151" s="11" t="s">
        <v>50</v>
      </c>
      <c r="D151" s="50" t="s">
        <v>19</v>
      </c>
      <c r="E151" s="40">
        <v>10000</v>
      </c>
      <c r="F151" s="40">
        <v>287</v>
      </c>
      <c r="G151" s="40">
        <v>0</v>
      </c>
      <c r="H151" s="40">
        <v>304</v>
      </c>
      <c r="I151" s="40">
        <v>1740.46</v>
      </c>
      <c r="J151" s="41">
        <f>SUM(F151:I151)</f>
        <v>2331.46</v>
      </c>
      <c r="K151" s="40">
        <f>E151-J151</f>
        <v>7668.54</v>
      </c>
    </row>
    <row r="152" spans="1:11" s="1" customFormat="1" x14ac:dyDescent="0.25">
      <c r="A152" s="11" t="s">
        <v>141</v>
      </c>
      <c r="B152" s="11" t="s">
        <v>142</v>
      </c>
      <c r="C152" s="1" t="s">
        <v>18</v>
      </c>
      <c r="D152" s="50" t="s">
        <v>19</v>
      </c>
      <c r="E152" s="44">
        <v>28980</v>
      </c>
      <c r="F152" s="43">
        <v>831.73</v>
      </c>
      <c r="G152" s="43">
        <v>0</v>
      </c>
      <c r="H152" s="43">
        <v>880.99</v>
      </c>
      <c r="I152" s="43">
        <v>25</v>
      </c>
      <c r="J152" s="43">
        <f>SUM(F152:I152)</f>
        <v>1737.72</v>
      </c>
      <c r="K152" s="40">
        <f>E152-J152</f>
        <v>27242.28</v>
      </c>
    </row>
    <row r="153" spans="1:11" s="1" customFormat="1" x14ac:dyDescent="0.25">
      <c r="A153" s="11" t="s">
        <v>143</v>
      </c>
      <c r="B153" s="11" t="s">
        <v>142</v>
      </c>
      <c r="C153" s="11" t="s">
        <v>18</v>
      </c>
      <c r="D153" s="50" t="s">
        <v>19</v>
      </c>
      <c r="E153" s="40">
        <v>47500</v>
      </c>
      <c r="F153" s="40">
        <v>1363.25</v>
      </c>
      <c r="G153" s="40">
        <v>1501.16</v>
      </c>
      <c r="H153" s="40">
        <v>1444</v>
      </c>
      <c r="I153" s="40">
        <v>25</v>
      </c>
      <c r="J153" s="41">
        <f t="shared" ref="J153" si="45">SUM(F153:I153)</f>
        <v>4333.41</v>
      </c>
      <c r="K153" s="40">
        <f t="shared" ref="K153" si="46">E153-J153</f>
        <v>43166.59</v>
      </c>
    </row>
    <row r="154" spans="1:11" s="1" customFormat="1" x14ac:dyDescent="0.25">
      <c r="A154" s="11" t="s">
        <v>144</v>
      </c>
      <c r="B154" s="11" t="s">
        <v>142</v>
      </c>
      <c r="C154" s="11" t="s">
        <v>18</v>
      </c>
      <c r="D154" s="50" t="s">
        <v>16</v>
      </c>
      <c r="E154" s="40">
        <v>31980</v>
      </c>
      <c r="F154" s="40">
        <v>917.83</v>
      </c>
      <c r="G154" s="40">
        <v>0</v>
      </c>
      <c r="H154" s="40">
        <v>972.19</v>
      </c>
      <c r="I154" s="40">
        <v>25</v>
      </c>
      <c r="J154" s="41">
        <f>SUM(F154:I154)</f>
        <v>1915.02</v>
      </c>
      <c r="K154" s="40">
        <f>E154-J154</f>
        <v>30064.98</v>
      </c>
    </row>
    <row r="155" spans="1:11" s="1" customFormat="1" ht="15" customHeight="1" x14ac:dyDescent="0.25">
      <c r="A155" s="11" t="s">
        <v>145</v>
      </c>
      <c r="B155" s="11" t="s">
        <v>142</v>
      </c>
      <c r="C155" s="11" t="s">
        <v>18</v>
      </c>
      <c r="D155" s="50" t="s">
        <v>16</v>
      </c>
      <c r="E155" s="43">
        <v>25200</v>
      </c>
      <c r="F155" s="43">
        <v>723.24</v>
      </c>
      <c r="G155" s="43">
        <v>0</v>
      </c>
      <c r="H155" s="43">
        <v>766.08</v>
      </c>
      <c r="I155" s="43">
        <v>25</v>
      </c>
      <c r="J155" s="43">
        <f>SUM(F155:I155)</f>
        <v>1514.3200000000002</v>
      </c>
      <c r="K155" s="43">
        <f>E155-J155</f>
        <v>23685.68</v>
      </c>
    </row>
    <row r="156" spans="1:11" s="1" customFormat="1" ht="15" customHeight="1" x14ac:dyDescent="0.25">
      <c r="A156" s="11" t="s">
        <v>193</v>
      </c>
      <c r="B156" s="11" t="s">
        <v>194</v>
      </c>
      <c r="C156" s="11" t="s">
        <v>18</v>
      </c>
      <c r="D156" s="50" t="s">
        <v>19</v>
      </c>
      <c r="E156" s="43">
        <v>40000</v>
      </c>
      <c r="F156" s="43">
        <v>1148</v>
      </c>
      <c r="G156" s="43">
        <v>442.65</v>
      </c>
      <c r="H156" s="43">
        <v>1216</v>
      </c>
      <c r="I156" s="43">
        <v>25</v>
      </c>
      <c r="J156" s="43">
        <f t="shared" ref="J156:J160" si="47">SUM(F156:I156)</f>
        <v>2831.65</v>
      </c>
      <c r="K156" s="43">
        <f t="shared" ref="K156:K160" si="48">E156-J156</f>
        <v>37168.35</v>
      </c>
    </row>
    <row r="157" spans="1:11" s="1" customFormat="1" ht="15" customHeight="1" x14ac:dyDescent="0.25">
      <c r="A157" s="11" t="s">
        <v>195</v>
      </c>
      <c r="B157" s="11" t="s">
        <v>196</v>
      </c>
      <c r="C157" s="11" t="s">
        <v>18</v>
      </c>
      <c r="D157" s="50" t="s">
        <v>19</v>
      </c>
      <c r="E157" s="43">
        <v>30000</v>
      </c>
      <c r="F157" s="43">
        <v>861</v>
      </c>
      <c r="G157" s="43">
        <v>0</v>
      </c>
      <c r="H157" s="43">
        <v>912</v>
      </c>
      <c r="I157" s="43">
        <v>25</v>
      </c>
      <c r="J157" s="43">
        <f t="shared" si="47"/>
        <v>1798</v>
      </c>
      <c r="K157" s="43">
        <f t="shared" si="48"/>
        <v>28202</v>
      </c>
    </row>
    <row r="158" spans="1:11" s="1" customFormat="1" ht="15" customHeight="1" x14ac:dyDescent="0.25">
      <c r="A158" s="11" t="s">
        <v>197</v>
      </c>
      <c r="B158" s="11" t="s">
        <v>198</v>
      </c>
      <c r="C158" s="11" t="s">
        <v>18</v>
      </c>
      <c r="D158" s="50" t="s">
        <v>19</v>
      </c>
      <c r="E158" s="43">
        <v>30000</v>
      </c>
      <c r="F158" s="43">
        <v>861</v>
      </c>
      <c r="G158" s="43">
        <v>0</v>
      </c>
      <c r="H158" s="43">
        <v>912</v>
      </c>
      <c r="I158" s="43">
        <v>25</v>
      </c>
      <c r="J158" s="43">
        <f t="shared" si="47"/>
        <v>1798</v>
      </c>
      <c r="K158" s="43">
        <f t="shared" si="48"/>
        <v>28202</v>
      </c>
    </row>
    <row r="159" spans="1:11" s="1" customFormat="1" ht="15" customHeight="1" x14ac:dyDescent="0.25">
      <c r="A159" s="11" t="s">
        <v>199</v>
      </c>
      <c r="B159" s="11" t="s">
        <v>196</v>
      </c>
      <c r="C159" s="11" t="s">
        <v>18</v>
      </c>
      <c r="D159" s="50" t="s">
        <v>16</v>
      </c>
      <c r="E159" s="43">
        <v>30000</v>
      </c>
      <c r="F159" s="43">
        <v>861</v>
      </c>
      <c r="G159" s="43">
        <v>0</v>
      </c>
      <c r="H159" s="43">
        <v>912</v>
      </c>
      <c r="I159" s="43">
        <v>25</v>
      </c>
      <c r="J159" s="43">
        <f t="shared" si="47"/>
        <v>1798</v>
      </c>
      <c r="K159" s="43">
        <f t="shared" si="48"/>
        <v>28202</v>
      </c>
    </row>
    <row r="160" spans="1:11" s="1" customFormat="1" ht="15" customHeight="1" x14ac:dyDescent="0.25">
      <c r="A160" s="11" t="s">
        <v>200</v>
      </c>
      <c r="B160" s="11" t="s">
        <v>196</v>
      </c>
      <c r="C160" s="11" t="s">
        <v>18</v>
      </c>
      <c r="D160" s="50" t="s">
        <v>19</v>
      </c>
      <c r="E160" s="43">
        <v>30000</v>
      </c>
      <c r="F160" s="43">
        <v>861</v>
      </c>
      <c r="G160" s="43">
        <v>0</v>
      </c>
      <c r="H160" s="43">
        <v>912</v>
      </c>
      <c r="I160" s="43">
        <v>25</v>
      </c>
      <c r="J160" s="43">
        <f t="shared" si="47"/>
        <v>1798</v>
      </c>
      <c r="K160" s="43">
        <f t="shared" si="48"/>
        <v>28202</v>
      </c>
    </row>
    <row r="161" spans="1:13" x14ac:dyDescent="0.25">
      <c r="A161" s="3" t="s">
        <v>23</v>
      </c>
      <c r="B161" s="4">
        <v>10</v>
      </c>
      <c r="C161" s="3"/>
      <c r="D161" s="5"/>
      <c r="E161" s="6">
        <f>SUM(E151:E160)</f>
        <v>303660</v>
      </c>
      <c r="F161" s="6">
        <f>SUM(F151:F160)</f>
        <v>8715.0499999999993</v>
      </c>
      <c r="G161" s="6">
        <f>SUM(G151:G160)</f>
        <v>1943.81</v>
      </c>
      <c r="H161" s="6">
        <f>SUM(H151:H160)</f>
        <v>9231.26</v>
      </c>
      <c r="I161" s="6">
        <f>SUM(I151:I160)</f>
        <v>1965.46</v>
      </c>
      <c r="J161" s="6">
        <f>SUM(J151:J160)</f>
        <v>21855.58</v>
      </c>
      <c r="K161" s="6">
        <f>SUM(K151:K160)</f>
        <v>281804.42000000004</v>
      </c>
    </row>
    <row r="162" spans="1:13" s="1" customFormat="1" x14ac:dyDescent="0.25">
      <c r="A162" s="9"/>
      <c r="B162" s="71"/>
      <c r="C162" s="9"/>
      <c r="D162" s="72"/>
      <c r="E162" s="73"/>
      <c r="F162" s="73"/>
      <c r="G162" s="73"/>
      <c r="H162" s="73"/>
      <c r="I162" s="73"/>
      <c r="J162" s="73"/>
      <c r="K162" s="73"/>
    </row>
    <row r="163" spans="1:13" s="1" customFormat="1" x14ac:dyDescent="0.25">
      <c r="A163" s="55" t="s">
        <v>146</v>
      </c>
      <c r="B163" s="43"/>
      <c r="C163" s="43"/>
      <c r="D163" s="50"/>
      <c r="E163" s="43"/>
      <c r="F163" s="43"/>
      <c r="G163" s="43"/>
      <c r="H163" s="43"/>
      <c r="I163" s="43"/>
      <c r="J163" s="43"/>
      <c r="K163" s="43"/>
    </row>
    <row r="164" spans="1:13" s="1" customFormat="1" x14ac:dyDescent="0.25">
      <c r="A164" s="11" t="s">
        <v>147</v>
      </c>
      <c r="B164" s="43" t="s">
        <v>148</v>
      </c>
      <c r="C164" s="43" t="s">
        <v>18</v>
      </c>
      <c r="D164" s="50" t="s">
        <v>16</v>
      </c>
      <c r="E164" s="43">
        <v>85100</v>
      </c>
      <c r="F164" s="43">
        <f>+E164*2.87%</f>
        <v>2442.37</v>
      </c>
      <c r="G164" s="43">
        <v>8600.52</v>
      </c>
      <c r="H164" s="43">
        <v>2587.04</v>
      </c>
      <c r="I164" s="43">
        <v>25</v>
      </c>
      <c r="J164" s="43">
        <f>SUM(F164:I164)</f>
        <v>13654.93</v>
      </c>
      <c r="K164" s="43">
        <f>E164-J164</f>
        <v>71445.070000000007</v>
      </c>
    </row>
    <row r="165" spans="1:13" s="1" customFormat="1" x14ac:dyDescent="0.25">
      <c r="A165" s="11" t="s">
        <v>149</v>
      </c>
      <c r="B165" s="43" t="s">
        <v>150</v>
      </c>
      <c r="C165" s="43" t="s">
        <v>151</v>
      </c>
      <c r="D165" s="50" t="s">
        <v>16</v>
      </c>
      <c r="E165" s="43">
        <v>52000</v>
      </c>
      <c r="F165" s="43">
        <v>1492.4</v>
      </c>
      <c r="G165" s="43">
        <v>2136.27</v>
      </c>
      <c r="H165" s="43">
        <v>1580.8</v>
      </c>
      <c r="I165" s="43">
        <v>152.6</v>
      </c>
      <c r="J165" s="43">
        <f>SUM(F165:I165)</f>
        <v>5362.0700000000006</v>
      </c>
      <c r="K165" s="43">
        <f>E165-J165</f>
        <v>46637.93</v>
      </c>
    </row>
    <row r="166" spans="1:13" s="1" customFormat="1" x14ac:dyDescent="0.25">
      <c r="A166" s="11" t="s">
        <v>152</v>
      </c>
      <c r="B166" s="43" t="s">
        <v>150</v>
      </c>
      <c r="C166" s="43" t="s">
        <v>18</v>
      </c>
      <c r="D166" s="50" t="s">
        <v>16</v>
      </c>
      <c r="E166" s="43">
        <v>46000</v>
      </c>
      <c r="F166" s="43">
        <v>1320.2</v>
      </c>
      <c r="G166" s="43">
        <v>1289.46</v>
      </c>
      <c r="H166" s="43">
        <v>1398.4</v>
      </c>
      <c r="I166" s="43">
        <v>25</v>
      </c>
      <c r="J166" s="43">
        <f t="shared" ref="J166" si="49">SUM(F166:I166)</f>
        <v>4033.06</v>
      </c>
      <c r="K166" s="43">
        <f t="shared" ref="K166" si="50">E166-J166</f>
        <v>41966.94</v>
      </c>
    </row>
    <row r="167" spans="1:13" x14ac:dyDescent="0.25">
      <c r="A167" s="3" t="s">
        <v>23</v>
      </c>
      <c r="B167" s="4">
        <v>3</v>
      </c>
      <c r="C167" s="3"/>
      <c r="D167" s="5"/>
      <c r="E167" s="6">
        <f t="shared" ref="E167:K167" si="51">SUM(E164:E166)</f>
        <v>183100</v>
      </c>
      <c r="F167" s="6">
        <f t="shared" si="51"/>
        <v>5254.97</v>
      </c>
      <c r="G167" s="6">
        <f>SUM(G164:G166)</f>
        <v>12026.25</v>
      </c>
      <c r="H167" s="6">
        <f t="shared" si="51"/>
        <v>5566.24</v>
      </c>
      <c r="I167" s="6">
        <f t="shared" si="51"/>
        <v>202.6</v>
      </c>
      <c r="J167" s="6">
        <f t="shared" si="51"/>
        <v>23050.06</v>
      </c>
      <c r="K167" s="6">
        <f t="shared" si="51"/>
        <v>160049.94</v>
      </c>
    </row>
    <row r="168" spans="1:13" s="1" customFormat="1" x14ac:dyDescent="0.25">
      <c r="A168" s="52"/>
      <c r="B168" s="52"/>
      <c r="C168" s="52"/>
      <c r="D168" s="53"/>
      <c r="E168" s="54"/>
      <c r="F168" s="54"/>
      <c r="G168" s="54"/>
      <c r="H168" s="54"/>
      <c r="I168" s="54"/>
      <c r="J168" s="54"/>
      <c r="K168" s="54"/>
    </row>
    <row r="169" spans="1:13" ht="24.75" customHeight="1" x14ac:dyDescent="0.3">
      <c r="A169" s="74" t="s">
        <v>153</v>
      </c>
      <c r="B169" s="14">
        <f>+B16+B22+B27+B31+B39+B43+B47+B54+B58+B77+B85+B107+B113+B120+B127+B139+B131+B135+B143+B148+B161+B167</f>
        <v>93</v>
      </c>
      <c r="C169" s="13"/>
      <c r="D169" s="15"/>
      <c r="E169" s="16">
        <f>E16+E22+E27+E31+E39+E43+E47+E54+E58+E77+E85+E107+E113+E120+E127+E131+E135+E139+E143+E148+E161+E167</f>
        <v>4401487.26</v>
      </c>
      <c r="F169" s="16">
        <f>F16+F22+F27+F31+F39+F43+F47+F54+F58+F77+F85+F107+F113+F120+F127+F131+F135+F139+F143+F148+F161+F167</f>
        <v>126322.75499999999</v>
      </c>
      <c r="G169" s="16">
        <f>G16+G22+G27+G31+G39+G43+G47+G54+G58+G77+G85+G107+G113+G120+G127+G131+G135+G139+G143+G148+G161+G167</f>
        <v>300629.65999999997</v>
      </c>
      <c r="H169" s="16">
        <f>H16+H22+H27+H31+H39+H43+H47+H54+H58+H77+H85+H107+H113+H120+H127+H131+H135+H139+H143+H148+H161+H167</f>
        <v>133098.36999999997</v>
      </c>
      <c r="I169" s="16">
        <f>I16+I22+I27+I31+I39+I43+I47+I54+I58+I77+I85+I107+I113+I120+I127+I131+I135+I139+I143+I148+I161+I167</f>
        <v>49890.68</v>
      </c>
      <c r="J169" s="16">
        <f>J16+J22+J27+J31+J39+J43+J47+J54+J58+J77+J85+J107+J113+J120+J127+J131+J135+J139+J143+J148+J161+J167</f>
        <v>609941.46499999997</v>
      </c>
      <c r="K169" s="16">
        <f>K16+K22+K27+K31+K39+K43+K47+K54+K58+K77+K85+K107+K113+K120+K127+K131+K135+K139+K143+K148+K161+K167</f>
        <v>3791545.7949999995</v>
      </c>
    </row>
    <row r="170" spans="1:13" s="80" customFormat="1" x14ac:dyDescent="0.25">
      <c r="A170" s="82"/>
      <c r="B170" s="82"/>
      <c r="C170" s="82"/>
      <c r="D170" s="83"/>
      <c r="E170" s="84"/>
      <c r="F170" s="84"/>
      <c r="G170" s="84"/>
      <c r="H170" s="84"/>
      <c r="I170" s="84"/>
      <c r="J170" s="84"/>
      <c r="K170" s="84"/>
      <c r="L170" s="85"/>
      <c r="M170" s="85"/>
    </row>
    <row r="171" spans="1:13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  <c r="L171" s="19"/>
      <c r="M171" s="19"/>
    </row>
    <row r="172" spans="1:13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  <c r="L172" s="19"/>
      <c r="M172" s="19"/>
    </row>
    <row r="173" spans="1:13" s="1" customFormat="1" ht="21" x14ac:dyDescent="0.35">
      <c r="A173" s="24"/>
      <c r="B173" s="50"/>
      <c r="C173" s="25"/>
      <c r="D173" s="26"/>
      <c r="E173" s="27"/>
      <c r="F173" s="28"/>
      <c r="G173" s="28"/>
      <c r="H173" s="28"/>
      <c r="I173" s="28"/>
      <c r="J173" s="28"/>
      <c r="K173" s="28"/>
      <c r="L173" s="19"/>
      <c r="M173" s="19"/>
    </row>
    <row r="174" spans="1:13" s="24" customFormat="1" ht="21" x14ac:dyDescent="0.35">
      <c r="A174" s="30" t="s">
        <v>191</v>
      </c>
      <c r="B174" s="50"/>
      <c r="C174" s="25"/>
      <c r="D174" s="36"/>
      <c r="E174" s="28"/>
      <c r="F174" s="25"/>
      <c r="G174" s="29"/>
      <c r="H174" s="30"/>
      <c r="I174" s="65"/>
      <c r="J174" s="65"/>
      <c r="K174" s="66"/>
      <c r="L174" s="66"/>
    </row>
    <row r="175" spans="1:13" s="24" customFormat="1" ht="21" x14ac:dyDescent="0.35">
      <c r="A175" s="24" t="s">
        <v>158</v>
      </c>
      <c r="B175" s="25"/>
      <c r="C175" s="25"/>
      <c r="D175" s="37"/>
      <c r="E175" s="25"/>
      <c r="F175" s="25"/>
      <c r="G175" s="29"/>
      <c r="I175" s="65"/>
      <c r="J175" s="65"/>
      <c r="K175" s="20"/>
      <c r="L175" s="20"/>
    </row>
    <row r="176" spans="1:13" s="1" customFormat="1" ht="21" hidden="1" x14ac:dyDescent="0.35">
      <c r="A176" s="93" t="s">
        <v>154</v>
      </c>
      <c r="B176" s="93"/>
      <c r="C176" s="93"/>
      <c r="D176" s="93"/>
      <c r="E176" s="93"/>
      <c r="F176" s="93"/>
      <c r="G176" s="93"/>
      <c r="H176" s="93"/>
      <c r="I176" s="93"/>
      <c r="J176" s="93"/>
    </row>
    <row r="177" spans="1:11" s="1" customFormat="1" hidden="1" x14ac:dyDescent="0.25">
      <c r="A177" s="21"/>
      <c r="B177" s="21"/>
      <c r="C177" s="21"/>
      <c r="D177" s="38"/>
      <c r="E177" s="19"/>
      <c r="F177" s="19"/>
      <c r="G177" s="19"/>
      <c r="H177" s="19"/>
      <c r="I177" s="19"/>
      <c r="J177" s="19"/>
    </row>
    <row r="178" spans="1:11" s="1" customFormat="1" hidden="1" x14ac:dyDescent="0.25">
      <c r="A178" s="21"/>
      <c r="B178" s="21"/>
      <c r="C178" s="21"/>
      <c r="D178" s="38"/>
      <c r="E178" s="19"/>
      <c r="F178" s="19"/>
      <c r="G178" s="19"/>
      <c r="H178" s="19"/>
      <c r="I178" s="19"/>
      <c r="J178" s="19"/>
    </row>
    <row r="179" spans="1:11" s="1" customFormat="1" hidden="1" x14ac:dyDescent="0.25">
      <c r="A179" s="21"/>
      <c r="B179" s="21"/>
      <c r="C179" s="21"/>
      <c r="D179" s="38"/>
      <c r="E179" s="19"/>
      <c r="F179" s="19"/>
      <c r="G179" s="19"/>
      <c r="H179" s="19"/>
      <c r="I179" s="19"/>
      <c r="J179" s="19"/>
    </row>
    <row r="180" spans="1:11" s="1" customFormat="1" x14ac:dyDescent="0.25">
      <c r="A180" s="21"/>
      <c r="B180" s="21"/>
      <c r="C180" s="21"/>
      <c r="D180" s="38"/>
      <c r="E180" s="19"/>
      <c r="F180" s="19"/>
      <c r="G180" s="19"/>
      <c r="H180" s="19"/>
      <c r="I180" s="19"/>
      <c r="J180" s="19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11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11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11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11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11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11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11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11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11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11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11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11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11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11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11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11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27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27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27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27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27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27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27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27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27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27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27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27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27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27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9"/>
      <c r="W377" s="9"/>
      <c r="X377" s="9"/>
      <c r="Y377" s="9"/>
      <c r="Z377" s="9"/>
      <c r="AA377" s="9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9"/>
      <c r="W382" s="9"/>
      <c r="X382" s="9"/>
      <c r="Y382" s="9"/>
      <c r="Z382" s="9"/>
      <c r="AA382" s="9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9"/>
      <c r="W383" s="9"/>
      <c r="X383" s="9"/>
      <c r="Y383" s="9"/>
      <c r="Z383" s="9"/>
      <c r="AA383" s="9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9"/>
      <c r="W384" s="9"/>
      <c r="X384" s="9"/>
      <c r="Y384" s="9"/>
      <c r="Z384" s="9"/>
      <c r="AA384" s="9"/>
    </row>
    <row r="385" spans="1:27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9"/>
      <c r="W385" s="9"/>
      <c r="X385" s="9"/>
      <c r="Y385" s="9"/>
      <c r="Z385" s="9"/>
      <c r="AA385" s="9"/>
    </row>
    <row r="386" spans="1:27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9"/>
      <c r="W386" s="9"/>
      <c r="X386" s="9"/>
      <c r="Y386" s="9"/>
      <c r="Z386" s="9"/>
      <c r="AA386" s="9"/>
    </row>
    <row r="387" spans="1:27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9"/>
      <c r="W387" s="9"/>
      <c r="X387" s="9"/>
      <c r="Y387" s="9"/>
      <c r="Z387" s="9"/>
      <c r="AA387" s="9"/>
    </row>
    <row r="388" spans="1:27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9"/>
      <c r="W388" s="9"/>
      <c r="X388" s="9"/>
      <c r="Y388" s="9"/>
      <c r="Z388" s="9"/>
      <c r="AA388" s="9"/>
    </row>
    <row r="389" spans="1:27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9"/>
      <c r="W389" s="9"/>
      <c r="X389" s="9"/>
      <c r="Y389" s="9"/>
      <c r="Z389" s="9"/>
      <c r="AA389" s="9"/>
    </row>
    <row r="390" spans="1:27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27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27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27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27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27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27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27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27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27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27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A501" s="21"/>
      <c r="B501" s="21"/>
      <c r="C501" s="21"/>
      <c r="D501" s="22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A502" s="21"/>
      <c r="B502" s="21"/>
      <c r="C502" s="21"/>
      <c r="D502" s="22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A503" s="21"/>
      <c r="B503" s="21"/>
      <c r="C503" s="21"/>
      <c r="D503" s="22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A504" s="21"/>
      <c r="B504" s="21"/>
      <c r="C504" s="21"/>
      <c r="D504" s="22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A505" s="21"/>
      <c r="B505" s="21"/>
      <c r="C505" s="21"/>
      <c r="D505" s="22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A506" s="21"/>
      <c r="B506" s="21"/>
      <c r="C506" s="21"/>
      <c r="D506" s="22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A507" s="21"/>
      <c r="B507" s="21"/>
      <c r="C507" s="21"/>
      <c r="D507" s="22"/>
      <c r="E507" s="23"/>
      <c r="F507" s="23"/>
      <c r="G507" s="23"/>
      <c r="H507" s="23"/>
      <c r="I507" s="23"/>
      <c r="J507" s="23"/>
      <c r="K507" s="23"/>
    </row>
    <row r="508" spans="1:11" s="1" customFormat="1" ht="24.75" customHeight="1" x14ac:dyDescent="0.25">
      <c r="A508" s="21"/>
      <c r="B508" s="21"/>
      <c r="C508" s="21"/>
      <c r="D508" s="22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A509" s="21"/>
      <c r="B509" s="21"/>
      <c r="C509" s="21"/>
      <c r="D509" s="22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A510" s="21"/>
      <c r="B510" s="21"/>
      <c r="C510" s="21"/>
      <c r="D510" s="22"/>
      <c r="E510" s="23"/>
      <c r="F510" s="23"/>
      <c r="G510" s="23"/>
      <c r="H510" s="23"/>
      <c r="I510" s="23"/>
      <c r="J510" s="23"/>
      <c r="K510" s="23"/>
    </row>
    <row r="511" spans="1:11" s="1" customFormat="1" ht="15.75" x14ac:dyDescent="0.25">
      <c r="A511" s="32"/>
      <c r="B511" s="32"/>
      <c r="C511" s="32"/>
      <c r="D511" s="33"/>
      <c r="E511" s="34"/>
      <c r="F511" s="34"/>
      <c r="G511" s="34"/>
      <c r="H511" s="34"/>
      <c r="I511" s="34"/>
      <c r="J511" s="34"/>
      <c r="K511" s="34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s="1" customFormat="1" x14ac:dyDescent="0.25">
      <c r="D747" s="35"/>
      <c r="E747" s="23"/>
      <c r="F747" s="23"/>
      <c r="G747" s="23"/>
      <c r="H747" s="23"/>
      <c r="I747" s="23"/>
      <c r="J747" s="23"/>
      <c r="K747" s="23"/>
    </row>
    <row r="748" spans="4:11" s="1" customFormat="1" x14ac:dyDescent="0.25">
      <c r="D748" s="35"/>
      <c r="E748" s="23"/>
      <c r="F748" s="23"/>
      <c r="G748" s="23"/>
      <c r="H748" s="23"/>
      <c r="I748" s="23"/>
      <c r="J748" s="23"/>
      <c r="K748" s="23"/>
    </row>
    <row r="749" spans="4:11" s="1" customFormat="1" x14ac:dyDescent="0.25">
      <c r="D749" s="35"/>
      <c r="E749" s="23"/>
      <c r="F749" s="23"/>
      <c r="G749" s="23"/>
      <c r="H749" s="23"/>
      <c r="I749" s="23"/>
      <c r="J749" s="23"/>
      <c r="K749" s="23"/>
    </row>
    <row r="750" spans="4:11" s="1" customFormat="1" x14ac:dyDescent="0.25">
      <c r="D750" s="35"/>
      <c r="E750" s="23"/>
      <c r="F750" s="23"/>
      <c r="G750" s="23"/>
      <c r="H750" s="23"/>
      <c r="I750" s="23"/>
      <c r="J750" s="23"/>
      <c r="K750" s="23"/>
    </row>
    <row r="751" spans="4:11" s="1" customFormat="1" x14ac:dyDescent="0.25">
      <c r="D751" s="35"/>
      <c r="E751" s="23"/>
      <c r="F751" s="23"/>
      <c r="G751" s="23"/>
      <c r="H751" s="23"/>
      <c r="I751" s="23"/>
      <c r="J751" s="23"/>
      <c r="K751" s="23"/>
    </row>
    <row r="752" spans="4:11" s="1" customFormat="1" x14ac:dyDescent="0.25">
      <c r="D752" s="35"/>
      <c r="E752" s="23"/>
      <c r="F752" s="23"/>
      <c r="G752" s="23"/>
      <c r="H752" s="23"/>
      <c r="I752" s="23"/>
      <c r="J752" s="23"/>
      <c r="K752" s="23"/>
    </row>
    <row r="753" spans="4:11" s="1" customFormat="1" x14ac:dyDescent="0.25">
      <c r="D753" s="35"/>
      <c r="E753" s="23"/>
      <c r="F753" s="23"/>
      <c r="G753" s="23"/>
      <c r="H753" s="23"/>
      <c r="I753" s="23"/>
      <c r="J753" s="23"/>
      <c r="K753" s="23"/>
    </row>
    <row r="754" spans="4:11" s="1" customFormat="1" x14ac:dyDescent="0.25">
      <c r="D754" s="35"/>
      <c r="E754" s="23"/>
      <c r="F754" s="23"/>
      <c r="G754" s="23"/>
      <c r="H754" s="23"/>
      <c r="I754" s="23"/>
      <c r="J754" s="23"/>
      <c r="K754" s="23"/>
    </row>
    <row r="755" spans="4:11" s="1" customFormat="1" x14ac:dyDescent="0.25">
      <c r="D755" s="35"/>
      <c r="E755" s="23"/>
      <c r="F755" s="23"/>
      <c r="G755" s="23"/>
      <c r="H755" s="23"/>
      <c r="I755" s="23"/>
      <c r="J755" s="23"/>
      <c r="K755" s="23"/>
    </row>
    <row r="756" spans="4:11" s="1" customFormat="1" x14ac:dyDescent="0.25">
      <c r="D756" s="35"/>
      <c r="E756" s="23"/>
      <c r="F756" s="23"/>
      <c r="G756" s="23"/>
      <c r="H756" s="23"/>
      <c r="I756" s="23"/>
      <c r="J756" s="23"/>
      <c r="K756" s="23"/>
    </row>
    <row r="757" spans="4:11" x14ac:dyDescent="0.25">
      <c r="E757" s="12"/>
      <c r="F757" s="12"/>
      <c r="G757" s="12"/>
      <c r="H757" s="12"/>
      <c r="I757" s="12"/>
      <c r="J757" s="12"/>
      <c r="K757" s="12"/>
    </row>
    <row r="758" spans="4:11" x14ac:dyDescent="0.25">
      <c r="E758" s="12"/>
      <c r="F758" s="12"/>
      <c r="G758" s="12"/>
      <c r="H758" s="12"/>
      <c r="I758" s="12"/>
      <c r="J758" s="12"/>
      <c r="K758" s="12"/>
    </row>
    <row r="759" spans="4:11" x14ac:dyDescent="0.25">
      <c r="E759" s="12"/>
      <c r="F759" s="12"/>
      <c r="G759" s="12"/>
      <c r="H759" s="12"/>
      <c r="I759" s="12"/>
      <c r="J759" s="12"/>
      <c r="K759" s="12"/>
    </row>
    <row r="760" spans="4:11" x14ac:dyDescent="0.25">
      <c r="E760" s="12"/>
      <c r="F760" s="12"/>
      <c r="G760" s="12"/>
      <c r="H760" s="12"/>
      <c r="I760" s="12"/>
      <c r="J760" s="12"/>
      <c r="K760" s="12"/>
    </row>
    <row r="761" spans="4:11" x14ac:dyDescent="0.25">
      <c r="E761" s="12"/>
      <c r="F761" s="12"/>
      <c r="G761" s="12"/>
      <c r="H761" s="12"/>
      <c r="I761" s="12"/>
      <c r="J761" s="12"/>
      <c r="K761" s="12"/>
    </row>
    <row r="762" spans="4:11" x14ac:dyDescent="0.25">
      <c r="E762" s="12"/>
      <c r="F762" s="12"/>
      <c r="G762" s="12"/>
      <c r="H762" s="12"/>
      <c r="I762" s="12"/>
      <c r="J762" s="12"/>
      <c r="K762" s="12"/>
    </row>
    <row r="763" spans="4:11" x14ac:dyDescent="0.25">
      <c r="E763" s="12"/>
      <c r="F763" s="12"/>
      <c r="G763" s="12"/>
      <c r="H763" s="12"/>
      <c r="I763" s="12"/>
      <c r="J763" s="12"/>
      <c r="K763" s="12"/>
    </row>
    <row r="764" spans="4:11" x14ac:dyDescent="0.25">
      <c r="E764" s="12"/>
      <c r="F764" s="12"/>
      <c r="G764" s="12"/>
      <c r="H764" s="12"/>
      <c r="I764" s="12"/>
      <c r="J764" s="12"/>
      <c r="K764" s="12"/>
    </row>
    <row r="765" spans="4:11" x14ac:dyDescent="0.25">
      <c r="E765" s="12"/>
      <c r="F765" s="12"/>
      <c r="G765" s="12"/>
      <c r="H765" s="12"/>
      <c r="I765" s="12"/>
      <c r="J765" s="12"/>
      <c r="K765" s="12"/>
    </row>
    <row r="766" spans="4:11" x14ac:dyDescent="0.25">
      <c r="E766" s="12"/>
      <c r="F766" s="12"/>
      <c r="G766" s="12"/>
      <c r="H766" s="12"/>
      <c r="I766" s="12"/>
      <c r="J766" s="12"/>
      <c r="K766" s="12"/>
    </row>
    <row r="767" spans="4:11" x14ac:dyDescent="0.25">
      <c r="E767" s="12"/>
      <c r="F767" s="12"/>
      <c r="G767" s="12"/>
      <c r="H767" s="12"/>
      <c r="I767" s="12"/>
      <c r="J767" s="12"/>
      <c r="K767" s="12"/>
    </row>
    <row r="768" spans="4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x14ac:dyDescent="0.25">
      <c r="E961" s="12"/>
      <c r="F961" s="12"/>
      <c r="G961" s="12"/>
      <c r="H961" s="12"/>
      <c r="I961" s="12"/>
      <c r="J961" s="12"/>
      <c r="K961" s="12"/>
    </row>
    <row r="962" spans="5:11" x14ac:dyDescent="0.25">
      <c r="E962" s="12"/>
      <c r="F962" s="12"/>
      <c r="G962" s="12"/>
      <c r="H962" s="12"/>
      <c r="I962" s="12"/>
      <c r="J962" s="12"/>
      <c r="K962" s="12"/>
    </row>
    <row r="963" spans="5:11" x14ac:dyDescent="0.25">
      <c r="E963" s="12"/>
      <c r="F963" s="12"/>
      <c r="G963" s="12"/>
      <c r="H963" s="12"/>
      <c r="I963" s="12"/>
      <c r="J963" s="12"/>
      <c r="K963" s="12"/>
    </row>
    <row r="964" spans="5:11" x14ac:dyDescent="0.25">
      <c r="E964" s="12"/>
      <c r="F964" s="12"/>
      <c r="G964" s="12"/>
      <c r="H964" s="12"/>
      <c r="I964" s="12"/>
      <c r="J964" s="12"/>
      <c r="K964" s="12"/>
    </row>
    <row r="965" spans="5:11" x14ac:dyDescent="0.25">
      <c r="E965" s="12"/>
      <c r="F965" s="12"/>
      <c r="G965" s="12"/>
      <c r="H965" s="12"/>
      <c r="I965" s="12"/>
      <c r="J965" s="12"/>
      <c r="K965" s="12"/>
    </row>
    <row r="966" spans="5:11" x14ac:dyDescent="0.25">
      <c r="E966" s="12"/>
      <c r="F966" s="12"/>
      <c r="G966" s="12"/>
      <c r="H966" s="12"/>
      <c r="I966" s="12"/>
      <c r="J966" s="12"/>
      <c r="K966" s="12"/>
    </row>
    <row r="967" spans="5:11" x14ac:dyDescent="0.25">
      <c r="E967" s="12"/>
      <c r="F967" s="12"/>
      <c r="G967" s="12"/>
      <c r="H967" s="12"/>
      <c r="I967" s="12"/>
      <c r="J967" s="12"/>
      <c r="K967" s="12"/>
    </row>
    <row r="968" spans="5:11" x14ac:dyDescent="0.25">
      <c r="E968" s="12"/>
      <c r="F968" s="12"/>
      <c r="G968" s="12"/>
      <c r="H968" s="12"/>
      <c r="I968" s="12"/>
      <c r="J968" s="12"/>
      <c r="K968" s="12"/>
    </row>
    <row r="969" spans="5:11" x14ac:dyDescent="0.25">
      <c r="E969" s="12"/>
      <c r="F969" s="12"/>
      <c r="G969" s="12"/>
      <c r="H969" s="12"/>
      <c r="I969" s="12"/>
      <c r="J969" s="12"/>
      <c r="K969" s="12"/>
    </row>
    <row r="970" spans="5:11" x14ac:dyDescent="0.25">
      <c r="E970" s="12"/>
      <c r="F970" s="12"/>
      <c r="G970" s="12"/>
      <c r="H970" s="12"/>
      <c r="I970" s="12"/>
      <c r="J970" s="12"/>
      <c r="K970" s="12"/>
    </row>
    <row r="971" spans="5:11" ht="15" customHeight="1" x14ac:dyDescent="0.25">
      <c r="E971" s="12"/>
      <c r="F971" s="12"/>
      <c r="G971" s="12"/>
      <c r="H971" s="12"/>
      <c r="I971" s="12"/>
      <c r="J971" s="12"/>
      <c r="K971" s="12"/>
    </row>
  </sheetData>
  <mergeCells count="16">
    <mergeCell ref="A176:J176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104 J1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2025-06-25T19:20:19Z</cp:lastPrinted>
  <dcterms:created xsi:type="dcterms:W3CDTF">2023-11-10T15:26:30Z</dcterms:created>
  <dcterms:modified xsi:type="dcterms:W3CDTF">2025-09-16T14:20:27Z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