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ntabilidad y Finanzas\CARPETA ARABELLY\PAGINA WEB-2025\CARPETA 2025\PAGINA WEB-JULIO-25\"/>
    </mc:Choice>
  </mc:AlternateContent>
  <xr:revisionPtr revIDLastSave="0" documentId="13_ncr:1_{173DDF91-2745-4F61-9A4D-19B35F2F04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supuesto Aprobado-Ejec " sheetId="2" r:id="rId1"/>
    <sheet name="Hoja1" sheetId="3" r:id="rId2"/>
  </sheets>
  <definedNames>
    <definedName name="_xlnm._FilterDatabase" localSheetId="0" hidden="1">'Presupuesto Aprobado-Ejec '!$A$9:$Q$85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2" l="1"/>
  <c r="D45" i="2"/>
  <c r="J12" i="2"/>
  <c r="D84" i="2"/>
  <c r="D83" i="2" s="1"/>
  <c r="B83" i="2"/>
  <c r="D82" i="2"/>
  <c r="D81" i="2"/>
  <c r="D80" i="2" s="1"/>
  <c r="B80" i="2"/>
  <c r="D79" i="2"/>
  <c r="D78" i="2"/>
  <c r="D77" i="2" s="1"/>
  <c r="B77" i="2"/>
  <c r="D75" i="2"/>
  <c r="D74" i="2"/>
  <c r="D72" i="2" s="1"/>
  <c r="D73" i="2"/>
  <c r="B72" i="2"/>
  <c r="D71" i="2"/>
  <c r="D70" i="2"/>
  <c r="B69" i="2"/>
  <c r="B85" i="2" s="1"/>
  <c r="D68" i="2"/>
  <c r="D67" i="2"/>
  <c r="D66" i="2"/>
  <c r="D65" i="2"/>
  <c r="C64" i="2"/>
  <c r="D64" i="2" s="1"/>
  <c r="B64" i="2"/>
  <c r="D63" i="2"/>
  <c r="D62" i="2"/>
  <c r="D61" i="2"/>
  <c r="D60" i="2"/>
  <c r="D59" i="2"/>
  <c r="D58" i="2"/>
  <c r="D57" i="2"/>
  <c r="D56" i="2"/>
  <c r="D55" i="2"/>
  <c r="C54" i="2"/>
  <c r="D54" i="2" s="1"/>
  <c r="B54" i="2"/>
  <c r="D53" i="2"/>
  <c r="D52" i="2"/>
  <c r="D51" i="2"/>
  <c r="D50" i="2"/>
  <c r="D49" i="2"/>
  <c r="D48" i="2"/>
  <c r="D47" i="2" s="1"/>
  <c r="B47" i="2"/>
  <c r="D46" i="2"/>
  <c r="D43" i="2"/>
  <c r="D42" i="2"/>
  <c r="D41" i="2"/>
  <c r="D40" i="2"/>
  <c r="D39" i="2"/>
  <c r="C38" i="2"/>
  <c r="D38" i="2" s="1"/>
  <c r="B38" i="2"/>
  <c r="D37" i="2"/>
  <c r="D36" i="2"/>
  <c r="D35" i="2"/>
  <c r="D34" i="2"/>
  <c r="D33" i="2"/>
  <c r="D32" i="2"/>
  <c r="D31" i="2"/>
  <c r="D30" i="2"/>
  <c r="D29" i="2"/>
  <c r="C28" i="2"/>
  <c r="D28" i="2" s="1"/>
  <c r="B28" i="2"/>
  <c r="D27" i="2"/>
  <c r="D26" i="2"/>
  <c r="D25" i="2"/>
  <c r="D24" i="2"/>
  <c r="D23" i="2"/>
  <c r="D22" i="2"/>
  <c r="D21" i="2"/>
  <c r="D20" i="2"/>
  <c r="D19" i="2"/>
  <c r="C18" i="2"/>
  <c r="D18" i="2" s="1"/>
  <c r="B18" i="2"/>
  <c r="D17" i="2"/>
  <c r="D16" i="2"/>
  <c r="D15" i="2"/>
  <c r="D14" i="2"/>
  <c r="D13" i="2"/>
  <c r="C12" i="2"/>
  <c r="B12" i="2"/>
  <c r="Q62" i="2"/>
  <c r="Q61" i="2"/>
  <c r="Q60" i="2"/>
  <c r="Q59" i="2"/>
  <c r="Q58" i="2"/>
  <c r="Q57" i="2"/>
  <c r="Q56" i="2"/>
  <c r="Q55" i="2"/>
  <c r="Q39" i="2"/>
  <c r="Q17" i="2"/>
  <c r="Q16" i="2"/>
  <c r="Q15" i="2"/>
  <c r="Q14" i="2"/>
  <c r="Q13" i="2"/>
  <c r="Q37" i="2"/>
  <c r="Q20" i="2"/>
  <c r="Q21" i="2"/>
  <c r="Q22" i="2"/>
  <c r="Q23" i="2"/>
  <c r="Q24" i="2"/>
  <c r="Q25" i="2"/>
  <c r="Q26" i="2"/>
  <c r="Q27" i="2"/>
  <c r="D69" i="2" l="1"/>
  <c r="C85" i="2"/>
  <c r="D12" i="2"/>
  <c r="J28" i="2"/>
  <c r="D85" i="2" l="1"/>
  <c r="H12" i="2"/>
  <c r="E12" i="2" l="1"/>
  <c r="E18" i="2"/>
  <c r="E28" i="2"/>
  <c r="E38" i="2"/>
  <c r="E47" i="2"/>
  <c r="E54" i="2"/>
  <c r="E64" i="2"/>
  <c r="E69" i="2"/>
  <c r="E72" i="2"/>
  <c r="E77" i="2"/>
  <c r="E80" i="2"/>
  <c r="E83" i="2"/>
  <c r="K18" i="2" l="1"/>
  <c r="K28" i="2"/>
  <c r="K12" i="2"/>
  <c r="P12" i="2" l="1"/>
  <c r="P47" i="2" l="1"/>
  <c r="Q19" i="2" l="1"/>
  <c r="Q29" i="2"/>
  <c r="Q30" i="2"/>
  <c r="Q31" i="2"/>
  <c r="Q32" i="2"/>
  <c r="Q33" i="2"/>
  <c r="Q34" i="2"/>
  <c r="Q35" i="2"/>
  <c r="Q36" i="2"/>
  <c r="Q40" i="2"/>
  <c r="Q41" i="2"/>
  <c r="Q42" i="2"/>
  <c r="Q43" i="2"/>
  <c r="Q44" i="2"/>
  <c r="Q45" i="2"/>
  <c r="Q46" i="2"/>
  <c r="Q48" i="2"/>
  <c r="Q49" i="2"/>
  <c r="Q50" i="2"/>
  <c r="Q51" i="2"/>
  <c r="Q52" i="2"/>
  <c r="Q53" i="2"/>
  <c r="Q63" i="2"/>
  <c r="Q65" i="2"/>
  <c r="Q66" i="2"/>
  <c r="Q67" i="2"/>
  <c r="Q68" i="2"/>
  <c r="Q70" i="2"/>
  <c r="Q71" i="2"/>
  <c r="Q73" i="2"/>
  <c r="Q74" i="2"/>
  <c r="Q75" i="2"/>
  <c r="Q78" i="2"/>
  <c r="Q79" i="2"/>
  <c r="Q81" i="2"/>
  <c r="Q82" i="2"/>
  <c r="Q84" i="2"/>
  <c r="Q83" i="2" s="1"/>
  <c r="Q72" i="2" l="1"/>
  <c r="Q80" i="2"/>
  <c r="Q77" i="2"/>
  <c r="Q64" i="2"/>
  <c r="Q69" i="2"/>
  <c r="Q47" i="2"/>
  <c r="Q54" i="2"/>
  <c r="Q38" i="2"/>
  <c r="Q28" i="2"/>
  <c r="Q18" i="2"/>
  <c r="P83" i="2"/>
  <c r="O83" i="2"/>
  <c r="N83" i="2"/>
  <c r="M83" i="2"/>
  <c r="L83" i="2"/>
  <c r="K83" i="2"/>
  <c r="J83" i="2"/>
  <c r="I83" i="2"/>
  <c r="H83" i="2"/>
  <c r="G83" i="2"/>
  <c r="F83" i="2"/>
  <c r="P80" i="2"/>
  <c r="O80" i="2"/>
  <c r="N80" i="2"/>
  <c r="M80" i="2"/>
  <c r="L80" i="2"/>
  <c r="K80" i="2"/>
  <c r="J80" i="2"/>
  <c r="I80" i="2"/>
  <c r="H80" i="2"/>
  <c r="G80" i="2"/>
  <c r="F80" i="2"/>
  <c r="P77" i="2"/>
  <c r="O77" i="2"/>
  <c r="N77" i="2"/>
  <c r="M77" i="2"/>
  <c r="L77" i="2"/>
  <c r="K77" i="2"/>
  <c r="J77" i="2"/>
  <c r="I77" i="2"/>
  <c r="H77" i="2"/>
  <c r="G77" i="2"/>
  <c r="F77" i="2"/>
  <c r="P72" i="2"/>
  <c r="O72" i="2"/>
  <c r="N72" i="2"/>
  <c r="M72" i="2"/>
  <c r="L72" i="2"/>
  <c r="K72" i="2"/>
  <c r="J72" i="2"/>
  <c r="I72" i="2"/>
  <c r="H72" i="2"/>
  <c r="G72" i="2"/>
  <c r="F72" i="2"/>
  <c r="P69" i="2"/>
  <c r="O69" i="2"/>
  <c r="N69" i="2"/>
  <c r="M69" i="2"/>
  <c r="L69" i="2"/>
  <c r="K69" i="2"/>
  <c r="J69" i="2"/>
  <c r="I69" i="2"/>
  <c r="H69" i="2"/>
  <c r="G69" i="2"/>
  <c r="F69" i="2"/>
  <c r="P64" i="2"/>
  <c r="O64" i="2"/>
  <c r="N64" i="2"/>
  <c r="M64" i="2"/>
  <c r="L64" i="2"/>
  <c r="K64" i="2"/>
  <c r="J64" i="2"/>
  <c r="I64" i="2"/>
  <c r="H64" i="2"/>
  <c r="G64" i="2"/>
  <c r="F64" i="2"/>
  <c r="P54" i="2"/>
  <c r="O54" i="2"/>
  <c r="N54" i="2"/>
  <c r="M54" i="2"/>
  <c r="L54" i="2"/>
  <c r="K54" i="2"/>
  <c r="J54" i="2"/>
  <c r="I54" i="2"/>
  <c r="H54" i="2"/>
  <c r="G54" i="2"/>
  <c r="F54" i="2"/>
  <c r="O47" i="2"/>
  <c r="N47" i="2"/>
  <c r="M47" i="2"/>
  <c r="L47" i="2"/>
  <c r="K47" i="2"/>
  <c r="J47" i="2"/>
  <c r="I47" i="2"/>
  <c r="H47" i="2"/>
  <c r="G47" i="2"/>
  <c r="F47" i="2"/>
  <c r="P38" i="2"/>
  <c r="O38" i="2"/>
  <c r="N38" i="2"/>
  <c r="M38" i="2"/>
  <c r="L38" i="2"/>
  <c r="K38" i="2"/>
  <c r="J38" i="2"/>
  <c r="I38" i="2"/>
  <c r="H38" i="2"/>
  <c r="G38" i="2"/>
  <c r="F38" i="2"/>
  <c r="P28" i="2"/>
  <c r="O28" i="2"/>
  <c r="N28" i="2"/>
  <c r="M28" i="2"/>
  <c r="L28" i="2"/>
  <c r="I28" i="2"/>
  <c r="H28" i="2"/>
  <c r="G28" i="2"/>
  <c r="F28" i="2"/>
  <c r="P18" i="2"/>
  <c r="O18" i="2"/>
  <c r="N18" i="2"/>
  <c r="M18" i="2"/>
  <c r="L18" i="2"/>
  <c r="J18" i="2"/>
  <c r="I18" i="2"/>
  <c r="H18" i="2"/>
  <c r="G18" i="2"/>
  <c r="F18" i="2"/>
  <c r="Q12" i="2"/>
  <c r="O12" i="2"/>
  <c r="N12" i="2"/>
  <c r="M12" i="2"/>
  <c r="L12" i="2"/>
  <c r="I12" i="2"/>
  <c r="G12" i="2"/>
  <c r="F12" i="2"/>
  <c r="J85" i="2" l="1"/>
  <c r="O85" i="2"/>
  <c r="P85" i="2"/>
  <c r="M85" i="2"/>
  <c r="N85" i="2"/>
  <c r="L85" i="2"/>
  <c r="F85" i="2"/>
  <c r="H85" i="2"/>
  <c r="I85" i="2"/>
  <c r="E85" i="2"/>
  <c r="K85" i="2"/>
  <c r="G85" i="2"/>
  <c r="Q85" i="2" l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<sst xmlns="http://schemas.openxmlformats.org/spreadsheetml/2006/main" count="113" uniqueCount="113">
  <si>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</si>
  <si>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</si>
  <si>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</si>
  <si>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</si>
  <si>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</si>
  <si>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</si>
  <si>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</si>
  <si>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</si>
  <si>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</si>
  <si>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</si>
  <si>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</si>
  <si>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</si>
  <si>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</si>
  <si>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</si>
  <si>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</si>
  <si>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</si>
  <si>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</si>
  <si>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</si>
  <si>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</si>
  <si>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</si>
  <si>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</si>
  <si>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</si>
  <si>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</si>
  <si>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</si>
  <si>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</si>
  <si>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</si>
  <si>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</si>
  <si>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</si>
  <si>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</si>
  <si>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</si>
  <si>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</si>
  <si>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</si>
  <si>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</si>
  <si>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</si>
  <si>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</si>
  <si>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</si>
  <si>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</si>
  <si>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</si>
  <si>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</si>
  <si>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</si>
  <si>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</si>
  <si>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</si>
  <si>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</si>
  <si>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</si>
  <si>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</si>
  <si>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</si>
  <si>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</si>
  <si>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</si>
  <si>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</si>
  <si>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</si>
  <si>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</si>
  <si>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</si>
  <si>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</si>
  <si>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</si>
  <si>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</si>
  <si>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</si>
  <si>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</si>
  <si>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</si>
  <si>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</si>
  <si>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</si>
  <si>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</si>
  <si>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</si>
  <si>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</si>
  <si>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</si>
  <si>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</si>
  <si>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</si>
  <si>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</si>
  <si>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</si>
  <si>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</si>
  <si>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</si>
  <si>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</si>
  <si>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</si>
  <si>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</si>
  <si>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</si>
  <si>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</si>
  <si>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</si>
  <si>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</si>
  <si>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</si>
  <si>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</si>
  <si>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</si>
  <si>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</si>
  <si>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</si>
  <si>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</si>
  <si>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</si>
  <si>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</si>
  <si>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</si>
  <si>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</si>
  <si>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</si>
  <si>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</si>
  <si>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</si>
  <si>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</si>
  <si>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</si>
  <si>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</si>
  <si>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</si>
  <si>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</si>
  <si>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</si>
  <si>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</si>
  <si>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</si>
  <si>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</si>
  <si>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</si>
  <si>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</si>
  <si>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</si>
  <si>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</si>
  <si>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</si>
  <si>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</si>
  <si>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</si>
  <si>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</si>
  <si>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</si>
  <si>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</si>
  <si>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Modificaciones Presupuestarias</t>
  </si>
  <si>
    <t>Julio--2025</t>
  </si>
  <si>
    <t>Fecha de registro: del 01 de Julio 2025</t>
  </si>
  <si>
    <t>Fecha de imputación: hasta el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</si>
</sst>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39" fontId="0" fillId="0" borderId="0" xfId="1" applyNumberFormat="1" applyFont="1" applyAlignment="1">
      <alignment vertical="center" wrapText="1"/>
    </xf>
    <xf numFmtId="39" fontId="0" fillId="0" borderId="0" xfId="0" applyNumberFormat="1"/>
    <xf numFmtId="39" fontId="1" fillId="0" borderId="0" xfId="1" applyNumberFormat="1" applyFont="1" applyFill="1" applyAlignment="1">
      <alignment vertical="center"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B91D2.26A99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816768</xdr:colOff>
      <xdr:row>1</xdr:row>
      <xdr:rowOff>126205</xdr:rowOff>
    </xdr:from>
    <xdr:to>
      <xdr:col>16</xdr:col>
      <xdr:colOff>275208</xdr:colOff>
      <xdr:row>4</xdr:row>
      <xdr:rowOff>166687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3487" y="316705"/>
          <a:ext cx="1458690" cy="850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204788</xdr:colOff>
      <xdr:row>0</xdr:row>
      <xdr:rowOff>130968</xdr:rowOff>
    </xdr:from>
    <xdr:to>
      <xdr:col>0</xdr:col>
      <xdr:colOff>1381124</xdr:colOff>
      <xdr:row>5</xdr:row>
      <xdr:rowOff>35718</xdr:rowOff>
    </xdr:to>
    <xdr:pic>
      <xdr:nvPicPr>
        <xdr:cNvPr id="10" name="Imagen 9" descr="LOGO CONADIS 2025">
          <a:extLst>
            <a:ext uri="{FF2B5EF4-FFF2-40B4-BE49-F238E27FC236}">
              <a16:creationId xmlns:a16="http://schemas.microsoft.com/office/drawing/2014/main" id="{DD88BE5C-BEFA-453D-959C-3CE19C0E9589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8" y="130968"/>
          <a:ext cx="1176336" cy="11072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1057275</xdr:colOff>
      <xdr:row>97</xdr:row>
      <xdr:rowOff>104776</xdr:rowOff>
    </xdr:from>
    <xdr:to>
      <xdr:col>0</xdr:col>
      <xdr:colOff>1819275</xdr:colOff>
      <xdr:row>101</xdr:row>
      <xdr:rowOff>45888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883254-C43F-4CF2-B3FA-EFFA56419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8354676"/>
          <a:ext cx="762000" cy="741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3"/>
  <sheetViews>
    <sheetView showGridLines="0" tabSelected="1" topLeftCell="A72" zoomScale="80" zoomScaleNormal="80" workbookViewId="0">
      <selection activeCell="C97" sqref="C97"/>
    </sheetView>
  </sheetViews>
  <sheetFormatPr baseColWidth="10" defaultColWidth="11.44140625" defaultRowHeight="14.4" x14ac:dyDescent="0.3"/>
  <cols>
    <col min="1" max="1" width="67.5546875" customWidth="1"/>
    <col min="2" max="3" width="20.5546875" customWidth="1"/>
    <col min="4" max="4" width="21.6640625" customWidth="1"/>
    <col min="5" max="5" width="13.6640625" customWidth="1"/>
    <col min="6" max="6" width="17.6640625" customWidth="1"/>
    <col min="7" max="7" width="16.44140625" customWidth="1"/>
    <col min="8" max="8" width="18.44140625" bestFit="1" customWidth="1"/>
    <col min="9" max="9" width="18.6640625" bestFit="1" customWidth="1"/>
    <col min="10" max="10" width="18.44140625" bestFit="1" customWidth="1"/>
    <col min="11" max="11" width="17.6640625" bestFit="1" customWidth="1"/>
    <col min="12" max="12" width="18" bestFit="1" customWidth="1"/>
    <col min="13" max="13" width="15.5546875" bestFit="1" customWidth="1"/>
    <col min="14" max="14" width="14.44140625" customWidth="1"/>
    <col min="15" max="15" width="15.88671875" bestFit="1" customWidth="1"/>
    <col min="16" max="16" width="14.109375" bestFit="1" customWidth="1"/>
    <col min="17" max="17" width="18.6640625" bestFit="1" customWidth="1"/>
  </cols>
  <sheetData>
    <row r="3" spans="1:17" ht="28.5" customHeight="1" x14ac:dyDescent="0.3">
      <c r="A3" s="28" t="s">
        <v>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1" customHeight="1" x14ac:dyDescent="0.3">
      <c r="A4" s="30" t="s">
        <v>95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5.6" x14ac:dyDescent="0.3">
      <c r="A5" s="35" t="s">
        <v>110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ht="15.75" customHeight="1" x14ac:dyDescent="0.3">
      <c r="A6" s="37" t="s">
        <v>91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7" ht="15.75" customHeight="1" x14ac:dyDescent="0.3">
      <c r="A7" s="38" t="s">
        <v>76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9" spans="1:17" ht="25.5" customHeight="1" x14ac:dyDescent="0.3">
      <c r="A9" s="32" t="s">
        <v>66</v>
      </c>
      <c r="B9" s="33" t="s">
        <v>93</v>
      </c>
      <c r="C9" s="33" t="s">
        <v>109</v>
      </c>
      <c r="D9" s="33" t="s">
        <v>92</v>
      </c>
      <c r="E9" s="39" t="s">
        <v>90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</row>
    <row r="10" spans="1:17" x14ac:dyDescent="0.3">
      <c r="A10" s="32"/>
      <c r="B10" s="34"/>
      <c r="C10" s="34"/>
      <c r="D10" s="34"/>
      <c r="E10" s="3" t="s">
        <v>78</v>
      </c>
      <c r="F10" s="3" t="s">
        <v>79</v>
      </c>
      <c r="G10" s="3" t="s">
        <v>80</v>
      </c>
      <c r="H10" s="3" t="s">
        <v>81</v>
      </c>
      <c r="I10" s="4" t="s">
        <v>82</v>
      </c>
      <c r="J10" s="3" t="s">
        <v>83</v>
      </c>
      <c r="K10" s="4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4" t="s">
        <v>89</v>
      </c>
      <c r="Q10" s="3" t="s">
        <v>77</v>
      </c>
    </row>
    <row r="11" spans="1:17" x14ac:dyDescent="0.3">
      <c r="A11" s="6" t="s">
        <v>0</v>
      </c>
      <c r="B11" s="7"/>
      <c r="C11" s="7"/>
      <c r="D11" s="1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3">
      <c r="A12" s="5" t="s">
        <v>1</v>
      </c>
      <c r="B12" s="15">
        <f>SUM(B13:B17)</f>
        <v>114853280</v>
      </c>
      <c r="C12" s="15">
        <f>SUM(C13:C17)</f>
        <v>0</v>
      </c>
      <c r="D12" s="15">
        <f>SUM(B12+C12)</f>
        <v>114853280</v>
      </c>
      <c r="E12" s="15">
        <f t="shared" ref="E12:J12" si="0">SUM(E13:E17)</f>
        <v>6604986.2999999998</v>
      </c>
      <c r="F12" s="15">
        <f t="shared" si="0"/>
        <v>8974183.1699999999</v>
      </c>
      <c r="G12" s="15">
        <f t="shared" si="0"/>
        <v>7914194.3899999997</v>
      </c>
      <c r="H12" s="15">
        <f>SUM(H13:H17)</f>
        <v>8764109.8800000008</v>
      </c>
      <c r="I12" s="15">
        <f t="shared" si="0"/>
        <v>7663348.6799999997</v>
      </c>
      <c r="J12" s="15">
        <f t="shared" si="0"/>
        <v>11774002.57</v>
      </c>
      <c r="K12" s="15">
        <f>SUM(K13:K17)</f>
        <v>8405698.1899999995</v>
      </c>
      <c r="L12" s="15">
        <f t="shared" ref="L12:Q12" si="1">SUM(L13:L17)</f>
        <v>0</v>
      </c>
      <c r="M12" s="15">
        <f t="shared" si="1"/>
        <v>0</v>
      </c>
      <c r="N12" s="15">
        <f t="shared" si="1"/>
        <v>0</v>
      </c>
      <c r="O12" s="15">
        <f t="shared" si="1"/>
        <v>0</v>
      </c>
      <c r="P12" s="15">
        <f>SUM(P13:P17)</f>
        <v>0</v>
      </c>
      <c r="Q12" s="15">
        <f t="shared" si="1"/>
        <v>60100523.179999992</v>
      </c>
    </row>
    <row r="13" spans="1:17" x14ac:dyDescent="0.3">
      <c r="A13" s="1" t="s">
        <v>2</v>
      </c>
      <c r="B13" s="14">
        <v>86513247</v>
      </c>
      <c r="C13" s="14">
        <v>-479500</v>
      </c>
      <c r="D13" s="14">
        <f>SUM(B13+C13)</f>
        <v>86033747</v>
      </c>
      <c r="E13" s="14">
        <v>5447823.5899999999</v>
      </c>
      <c r="F13" s="14">
        <v>7728697.9100000001</v>
      </c>
      <c r="G13" s="14">
        <v>6724085.2599999998</v>
      </c>
      <c r="H13" s="14">
        <v>6738317.6500000004</v>
      </c>
      <c r="I13" s="14">
        <v>6516973.8499999996</v>
      </c>
      <c r="J13" s="14">
        <v>6576837.2599999998</v>
      </c>
      <c r="K13" s="14">
        <v>7063837.2599999998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f t="shared" ref="Q13:Q16" si="2">SUM(E13:P13)</f>
        <v>46796572.779999994</v>
      </c>
    </row>
    <row r="14" spans="1:17" x14ac:dyDescent="0.3">
      <c r="A14" s="1" t="s">
        <v>3</v>
      </c>
      <c r="B14" s="14">
        <v>16061207</v>
      </c>
      <c r="C14" s="14">
        <v>397500</v>
      </c>
      <c r="D14" s="14">
        <f t="shared" ref="D14:D75" si="3">SUM(B14+C14)</f>
        <v>16458707</v>
      </c>
      <c r="E14" s="14">
        <v>335333.34000000003</v>
      </c>
      <c r="F14" s="14">
        <v>177000</v>
      </c>
      <c r="G14" s="14">
        <v>177000</v>
      </c>
      <c r="H14" s="14">
        <v>1055500</v>
      </c>
      <c r="I14" s="14">
        <v>177000</v>
      </c>
      <c r="J14" s="14">
        <v>4201491.68</v>
      </c>
      <c r="K14" s="14">
        <v>272000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f t="shared" si="2"/>
        <v>6395325.0199999996</v>
      </c>
    </row>
    <row r="15" spans="1:17" x14ac:dyDescent="0.3">
      <c r="A15" s="1" t="s">
        <v>4</v>
      </c>
      <c r="B15" s="14">
        <v>0</v>
      </c>
      <c r="C15" s="14"/>
      <c r="D15" s="14">
        <f t="shared" si="3"/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f t="shared" si="2"/>
        <v>0</v>
      </c>
    </row>
    <row r="16" spans="1:17" x14ac:dyDescent="0.3">
      <c r="A16" s="1" t="s">
        <v>5</v>
      </c>
      <c r="B16" s="14">
        <v>0</v>
      </c>
      <c r="C16" s="14"/>
      <c r="D16" s="14">
        <f t="shared" si="3"/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f t="shared" si="2"/>
        <v>0</v>
      </c>
    </row>
    <row r="17" spans="1:17" x14ac:dyDescent="0.3">
      <c r="A17" s="1" t="s">
        <v>6</v>
      </c>
      <c r="B17" s="14">
        <v>12278826</v>
      </c>
      <c r="C17" s="14">
        <v>82000</v>
      </c>
      <c r="D17" s="14">
        <f t="shared" si="3"/>
        <v>12360826</v>
      </c>
      <c r="E17" s="14">
        <v>821829.37</v>
      </c>
      <c r="F17" s="14">
        <v>1068485.26</v>
      </c>
      <c r="G17" s="14">
        <v>1013109.13</v>
      </c>
      <c r="H17" s="14">
        <v>970292.23</v>
      </c>
      <c r="I17" s="14">
        <v>969374.83</v>
      </c>
      <c r="J17" s="14">
        <v>995673.63</v>
      </c>
      <c r="K17" s="14">
        <v>1069860.93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f t="shared" ref="Q17" si="4">SUM(E17:P17)</f>
        <v>6908625.379999999</v>
      </c>
    </row>
    <row r="18" spans="1:17" x14ac:dyDescent="0.3">
      <c r="A18" s="5" t="s">
        <v>7</v>
      </c>
      <c r="B18" s="15">
        <f>SUM(B19:B27)</f>
        <v>35292114</v>
      </c>
      <c r="C18" s="15">
        <f>SUM(C19:C27)</f>
        <v>53529022.119999997</v>
      </c>
      <c r="D18" s="15">
        <f>SUM(B18+C18)</f>
        <v>88821136.120000005</v>
      </c>
      <c r="E18" s="15">
        <f t="shared" ref="E18:Q18" si="5">SUM(E19:E27)</f>
        <v>208622.28999999998</v>
      </c>
      <c r="F18" s="15">
        <f t="shared" si="5"/>
        <v>1386267.8900000001</v>
      </c>
      <c r="G18" s="15">
        <f t="shared" si="5"/>
        <v>4544825.7699999996</v>
      </c>
      <c r="H18" s="15">
        <f t="shared" si="5"/>
        <v>2660863.79</v>
      </c>
      <c r="I18" s="15">
        <f t="shared" si="5"/>
        <v>2278441.38</v>
      </c>
      <c r="J18" s="15">
        <f t="shared" si="5"/>
        <v>2306261.35</v>
      </c>
      <c r="K18" s="15">
        <f t="shared" si="5"/>
        <v>2171402.0699999998</v>
      </c>
      <c r="L18" s="15">
        <f t="shared" si="5"/>
        <v>0</v>
      </c>
      <c r="M18" s="15">
        <f t="shared" si="5"/>
        <v>0</v>
      </c>
      <c r="N18" s="15">
        <f t="shared" si="5"/>
        <v>0</v>
      </c>
      <c r="O18" s="15">
        <f t="shared" si="5"/>
        <v>0</v>
      </c>
      <c r="P18" s="15">
        <f t="shared" si="5"/>
        <v>0</v>
      </c>
      <c r="Q18" s="15">
        <f t="shared" si="5"/>
        <v>15556684.539999999</v>
      </c>
    </row>
    <row r="19" spans="1:17" x14ac:dyDescent="0.3">
      <c r="A19" s="1" t="s">
        <v>8</v>
      </c>
      <c r="B19" s="14">
        <v>3768000</v>
      </c>
      <c r="C19" s="14"/>
      <c r="D19" s="14">
        <f t="shared" si="3"/>
        <v>3768000</v>
      </c>
      <c r="E19" s="14">
        <v>132498.03</v>
      </c>
      <c r="F19" s="14">
        <v>626559.73</v>
      </c>
      <c r="G19" s="14">
        <v>394915.75</v>
      </c>
      <c r="H19" s="14">
        <v>313294.39</v>
      </c>
      <c r="I19" s="14">
        <v>358656.72</v>
      </c>
      <c r="J19" s="14">
        <v>340193.04</v>
      </c>
      <c r="K19" s="14">
        <v>305724.63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f t="shared" ref="Q19:Q27" si="6">SUM(E19:P19)</f>
        <v>2471842.2899999996</v>
      </c>
    </row>
    <row r="20" spans="1:17" x14ac:dyDescent="0.3">
      <c r="A20" s="1" t="s">
        <v>9</v>
      </c>
      <c r="B20" s="14">
        <v>2226900</v>
      </c>
      <c r="C20" s="14">
        <v>5071302.9800000004</v>
      </c>
      <c r="D20" s="14">
        <f t="shared" si="3"/>
        <v>7298202.9800000004</v>
      </c>
      <c r="E20" s="14">
        <v>0</v>
      </c>
      <c r="F20" s="14">
        <v>0</v>
      </c>
      <c r="G20" s="14">
        <v>1045610.79</v>
      </c>
      <c r="H20" s="14">
        <v>19300.400000000001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f t="shared" si="6"/>
        <v>1064911.19</v>
      </c>
    </row>
    <row r="21" spans="1:17" x14ac:dyDescent="0.3">
      <c r="A21" s="1" t="s">
        <v>10</v>
      </c>
      <c r="B21" s="14">
        <v>3645550</v>
      </c>
      <c r="C21" s="14">
        <v>705675</v>
      </c>
      <c r="D21" s="14">
        <f t="shared" si="3"/>
        <v>4351225</v>
      </c>
      <c r="E21" s="14">
        <v>76124.259999999995</v>
      </c>
      <c r="F21" s="14">
        <v>123580.26</v>
      </c>
      <c r="G21" s="14">
        <v>0</v>
      </c>
      <c r="H21" s="14">
        <v>476807.14</v>
      </c>
      <c r="I21" s="14">
        <v>495900.32</v>
      </c>
      <c r="J21" s="14">
        <v>589675</v>
      </c>
      <c r="K21" s="14">
        <v>127350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f t="shared" si="6"/>
        <v>1889436.98</v>
      </c>
    </row>
    <row r="22" spans="1:17" x14ac:dyDescent="0.3">
      <c r="A22" s="1" t="s">
        <v>11</v>
      </c>
      <c r="B22" s="14">
        <v>865000</v>
      </c>
      <c r="C22" s="14">
        <v>2657702</v>
      </c>
      <c r="D22" s="14">
        <f t="shared" si="3"/>
        <v>3522702</v>
      </c>
      <c r="E22" s="14">
        <v>0</v>
      </c>
      <c r="F22" s="14">
        <v>86971.9</v>
      </c>
      <c r="G22" s="14">
        <v>659068.9</v>
      </c>
      <c r="H22" s="14">
        <v>313541.28999999998</v>
      </c>
      <c r="I22" s="14">
        <v>67362.62</v>
      </c>
      <c r="J22" s="14">
        <v>40050</v>
      </c>
      <c r="K22" s="14">
        <v>109555.82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f t="shared" si="6"/>
        <v>1276550.53</v>
      </c>
    </row>
    <row r="23" spans="1:17" x14ac:dyDescent="0.3">
      <c r="A23" s="1" t="s">
        <v>12</v>
      </c>
      <c r="B23" s="14">
        <v>4511500</v>
      </c>
      <c r="C23" s="14">
        <v>9025342.1999999993</v>
      </c>
      <c r="D23" s="14">
        <f t="shared" si="3"/>
        <v>13536842.199999999</v>
      </c>
      <c r="E23" s="14">
        <v>0</v>
      </c>
      <c r="F23" s="14">
        <v>129800</v>
      </c>
      <c r="G23" s="14">
        <v>0</v>
      </c>
      <c r="H23" s="14">
        <v>502989.24</v>
      </c>
      <c r="I23" s="14">
        <v>106714.71</v>
      </c>
      <c r="J23" s="14">
        <v>81420</v>
      </c>
      <c r="K23" s="14">
        <v>138931.10999999999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f t="shared" si="6"/>
        <v>959855.05999999994</v>
      </c>
    </row>
    <row r="24" spans="1:17" x14ac:dyDescent="0.3">
      <c r="A24" s="1" t="s">
        <v>13</v>
      </c>
      <c r="B24" s="14">
        <v>1585000</v>
      </c>
      <c r="C24" s="14">
        <v>958174</v>
      </c>
      <c r="D24" s="14">
        <f t="shared" si="3"/>
        <v>2543174</v>
      </c>
      <c r="E24" s="14">
        <v>0</v>
      </c>
      <c r="F24" s="14">
        <v>1400</v>
      </c>
      <c r="G24" s="14">
        <v>6160</v>
      </c>
      <c r="H24" s="14">
        <v>2800</v>
      </c>
      <c r="I24" s="14">
        <v>347989.11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f t="shared" si="6"/>
        <v>358349.11</v>
      </c>
    </row>
    <row r="25" spans="1:17" x14ac:dyDescent="0.3">
      <c r="A25" s="1" t="s">
        <v>14</v>
      </c>
      <c r="B25" s="14">
        <v>2118024</v>
      </c>
      <c r="C25" s="14">
        <v>1948338</v>
      </c>
      <c r="D25" s="14">
        <f t="shared" si="3"/>
        <v>4066362</v>
      </c>
      <c r="E25" s="14">
        <v>0</v>
      </c>
      <c r="F25" s="14">
        <v>0</v>
      </c>
      <c r="G25" s="14">
        <v>107140.55</v>
      </c>
      <c r="H25" s="14">
        <v>3764</v>
      </c>
      <c r="I25" s="14">
        <v>8978</v>
      </c>
      <c r="J25" s="14">
        <v>320189.32</v>
      </c>
      <c r="K25" s="14">
        <v>268690.39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f t="shared" si="6"/>
        <v>708762.26</v>
      </c>
    </row>
    <row r="26" spans="1:17" x14ac:dyDescent="0.3">
      <c r="A26" s="1" t="s">
        <v>15</v>
      </c>
      <c r="B26" s="25">
        <v>10385340</v>
      </c>
      <c r="C26" s="25">
        <v>24963685.539999999</v>
      </c>
      <c r="D26" s="25">
        <f t="shared" si="3"/>
        <v>35349025.539999999</v>
      </c>
      <c r="E26" s="25">
        <v>0</v>
      </c>
      <c r="F26" s="25">
        <v>288510</v>
      </c>
      <c r="G26" s="25">
        <v>2273224.7799999998</v>
      </c>
      <c r="H26" s="25">
        <v>969367.33</v>
      </c>
      <c r="I26" s="25">
        <v>348637.3</v>
      </c>
      <c r="J26" s="25">
        <v>756553.99</v>
      </c>
      <c r="K26" s="14">
        <v>803038.06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f t="shared" si="6"/>
        <v>5439331.459999999</v>
      </c>
    </row>
    <row r="27" spans="1:17" x14ac:dyDescent="0.3">
      <c r="A27" s="1" t="s">
        <v>16</v>
      </c>
      <c r="B27" s="14">
        <v>6186800</v>
      </c>
      <c r="C27" s="14">
        <v>8198802.4000000004</v>
      </c>
      <c r="D27" s="14">
        <f t="shared" si="3"/>
        <v>14385602.4</v>
      </c>
      <c r="E27" s="14">
        <v>0</v>
      </c>
      <c r="F27" s="14">
        <v>129446</v>
      </c>
      <c r="G27" s="14">
        <v>58705</v>
      </c>
      <c r="H27" s="14">
        <v>59000</v>
      </c>
      <c r="I27" s="14">
        <v>544202.6</v>
      </c>
      <c r="J27" s="14">
        <v>178180</v>
      </c>
      <c r="K27" s="14">
        <v>418112.06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f t="shared" si="6"/>
        <v>1387645.66</v>
      </c>
    </row>
    <row r="28" spans="1:17" x14ac:dyDescent="0.3">
      <c r="A28" s="5" t="s">
        <v>17</v>
      </c>
      <c r="B28" s="15">
        <f>SUM(B29:B37)</f>
        <v>7206431</v>
      </c>
      <c r="C28" s="15">
        <f>SUM(C29:C37)</f>
        <v>28113978.300000001</v>
      </c>
      <c r="D28" s="15">
        <f>SUM(B28+C28)</f>
        <v>35320409.299999997</v>
      </c>
      <c r="E28" s="15">
        <f t="shared" ref="E28:Q28" si="7">SUM(E29:E37)</f>
        <v>0</v>
      </c>
      <c r="F28" s="15">
        <f t="shared" si="7"/>
        <v>1165370.33</v>
      </c>
      <c r="G28" s="15">
        <f t="shared" si="7"/>
        <v>683174.27</v>
      </c>
      <c r="H28" s="15">
        <f t="shared" si="7"/>
        <v>989652.39</v>
      </c>
      <c r="I28" s="15">
        <f t="shared" si="7"/>
        <v>471548.00000000006</v>
      </c>
      <c r="J28" s="15">
        <f>SUM(J29:J37)</f>
        <v>485313.89</v>
      </c>
      <c r="K28" s="15">
        <f t="shared" si="7"/>
        <v>740388.22</v>
      </c>
      <c r="L28" s="15">
        <f t="shared" si="7"/>
        <v>0</v>
      </c>
      <c r="M28" s="15">
        <f>SUM(M29:M37)</f>
        <v>0</v>
      </c>
      <c r="N28" s="15">
        <f t="shared" si="7"/>
        <v>0</v>
      </c>
      <c r="O28" s="15">
        <f t="shared" si="7"/>
        <v>0</v>
      </c>
      <c r="P28" s="15">
        <f t="shared" si="7"/>
        <v>0</v>
      </c>
      <c r="Q28" s="15">
        <f t="shared" si="7"/>
        <v>4535447.0999999996</v>
      </c>
    </row>
    <row r="29" spans="1:17" x14ac:dyDescent="0.3">
      <c r="A29" s="1" t="s">
        <v>18</v>
      </c>
      <c r="B29" s="14">
        <v>574650</v>
      </c>
      <c r="C29" s="23">
        <v>-77650</v>
      </c>
      <c r="D29" s="14">
        <f t="shared" si="3"/>
        <v>497000</v>
      </c>
      <c r="E29" s="14">
        <v>0</v>
      </c>
      <c r="F29" s="14">
        <v>0</v>
      </c>
      <c r="G29" s="14">
        <v>74161.259999999995</v>
      </c>
      <c r="H29" s="14">
        <v>9596.61</v>
      </c>
      <c r="I29" s="14">
        <v>10101.75</v>
      </c>
      <c r="J29" s="14">
        <v>14999.99</v>
      </c>
      <c r="K29" s="14">
        <v>72583.92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f t="shared" ref="Q29:Q36" si="8">SUM(E29:P29)</f>
        <v>181443.53</v>
      </c>
    </row>
    <row r="30" spans="1:17" x14ac:dyDescent="0.3">
      <c r="A30" s="1" t="s">
        <v>19</v>
      </c>
      <c r="B30" s="14">
        <v>62700</v>
      </c>
      <c r="C30" s="14">
        <v>291670.27</v>
      </c>
      <c r="D30" s="14">
        <f t="shared" si="3"/>
        <v>354370.27</v>
      </c>
      <c r="E30" s="14">
        <v>0</v>
      </c>
      <c r="F30" s="14">
        <v>2870.27</v>
      </c>
      <c r="G30" s="14">
        <v>0</v>
      </c>
      <c r="H30" s="14">
        <v>4870.49</v>
      </c>
      <c r="I30" s="14">
        <v>2559.9499999999998</v>
      </c>
      <c r="J30" s="14">
        <v>0</v>
      </c>
      <c r="K30" s="14">
        <v>1490.93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f t="shared" si="8"/>
        <v>11791.64</v>
      </c>
    </row>
    <row r="31" spans="1:17" x14ac:dyDescent="0.3">
      <c r="A31" s="1" t="s">
        <v>20</v>
      </c>
      <c r="B31" s="14">
        <v>1122660</v>
      </c>
      <c r="C31" s="14">
        <v>52513.5</v>
      </c>
      <c r="D31" s="14">
        <f t="shared" si="3"/>
        <v>1175173.5</v>
      </c>
      <c r="E31" s="14">
        <v>0</v>
      </c>
      <c r="F31" s="14">
        <v>24573.5</v>
      </c>
      <c r="G31" s="14">
        <v>0</v>
      </c>
      <c r="H31" s="14">
        <v>319377.09000000003</v>
      </c>
      <c r="I31" s="14">
        <v>71999.350000000006</v>
      </c>
      <c r="J31" s="14">
        <v>37679.4</v>
      </c>
      <c r="K31" s="14">
        <v>2870.22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f t="shared" si="8"/>
        <v>456499.56000000006</v>
      </c>
    </row>
    <row r="32" spans="1:17" x14ac:dyDescent="0.3">
      <c r="A32" s="1" t="s">
        <v>21</v>
      </c>
      <c r="B32" s="14">
        <v>49991</v>
      </c>
      <c r="C32" s="14">
        <v>9</v>
      </c>
      <c r="D32" s="14">
        <f t="shared" si="3"/>
        <v>50000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8"/>
        <v>0</v>
      </c>
    </row>
    <row r="33" spans="1:17" x14ac:dyDescent="0.3">
      <c r="A33" s="1" t="s">
        <v>22</v>
      </c>
      <c r="B33" s="14">
        <v>280000</v>
      </c>
      <c r="C33" s="14">
        <v>-40000</v>
      </c>
      <c r="D33" s="14">
        <f t="shared" si="3"/>
        <v>240000</v>
      </c>
      <c r="E33" s="14">
        <v>0</v>
      </c>
      <c r="F33" s="14">
        <v>0</v>
      </c>
      <c r="G33" s="14">
        <v>5848.33</v>
      </c>
      <c r="H33" s="14">
        <v>2760.33</v>
      </c>
      <c r="I33" s="14">
        <v>1450.6</v>
      </c>
      <c r="J33" s="14">
        <v>36580</v>
      </c>
      <c r="K33" s="14">
        <v>4057.63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f t="shared" si="8"/>
        <v>50696.89</v>
      </c>
    </row>
    <row r="34" spans="1:17" x14ac:dyDescent="0.3">
      <c r="A34" s="1" t="s">
        <v>23</v>
      </c>
      <c r="B34" s="14">
        <v>100000</v>
      </c>
      <c r="C34" s="14">
        <v>197300</v>
      </c>
      <c r="D34" s="14">
        <f t="shared" si="3"/>
        <v>297300</v>
      </c>
      <c r="E34" s="14">
        <v>0</v>
      </c>
      <c r="F34" s="14">
        <v>0</v>
      </c>
      <c r="G34" s="14">
        <v>3164.68</v>
      </c>
      <c r="H34" s="14">
        <v>16089.28</v>
      </c>
      <c r="I34" s="14">
        <v>1992.01</v>
      </c>
      <c r="J34" s="14">
        <v>0</v>
      </c>
      <c r="K34" s="14">
        <v>8886.42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f t="shared" si="8"/>
        <v>30132.39</v>
      </c>
    </row>
    <row r="35" spans="1:17" x14ac:dyDescent="0.3">
      <c r="A35" s="1" t="s">
        <v>24</v>
      </c>
      <c r="B35" s="14">
        <v>3704600</v>
      </c>
      <c r="C35" s="14">
        <v>3652595</v>
      </c>
      <c r="D35" s="14">
        <f t="shared" si="3"/>
        <v>7357195</v>
      </c>
      <c r="E35" s="14">
        <v>0</v>
      </c>
      <c r="F35" s="14">
        <v>1100000</v>
      </c>
      <c r="G35" s="14">
        <v>600000</v>
      </c>
      <c r="H35" s="14">
        <v>307837.09999999998</v>
      </c>
      <c r="I35" s="14">
        <v>312730.90000000002</v>
      </c>
      <c r="J35" s="14">
        <v>317407.5</v>
      </c>
      <c r="K35" s="14">
        <v>636525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f t="shared" si="8"/>
        <v>3274500.5</v>
      </c>
    </row>
    <row r="36" spans="1:17" x14ac:dyDescent="0.3">
      <c r="A36" s="1" t="s">
        <v>25</v>
      </c>
      <c r="B36" s="14">
        <v>0</v>
      </c>
      <c r="C36" s="14"/>
      <c r="D36" s="14">
        <f t="shared" si="3"/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8"/>
        <v>0</v>
      </c>
    </row>
    <row r="37" spans="1:17" x14ac:dyDescent="0.3">
      <c r="A37" s="1" t="s">
        <v>26</v>
      </c>
      <c r="B37" s="14">
        <v>1311830</v>
      </c>
      <c r="C37" s="14">
        <v>24037540.530000001</v>
      </c>
      <c r="D37" s="14">
        <f t="shared" si="3"/>
        <v>25349370.530000001</v>
      </c>
      <c r="E37" s="14">
        <v>0</v>
      </c>
      <c r="F37" s="14">
        <v>37926.559999999998</v>
      </c>
      <c r="G37" s="14">
        <v>0</v>
      </c>
      <c r="H37" s="14">
        <v>329121.49</v>
      </c>
      <c r="I37" s="14">
        <v>70713.440000000002</v>
      </c>
      <c r="J37" s="14">
        <v>78647</v>
      </c>
      <c r="K37" s="14">
        <v>13974.1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f t="shared" ref="Q37" si="9">SUM(E37:P37)</f>
        <v>530382.59</v>
      </c>
    </row>
    <row r="38" spans="1:17" x14ac:dyDescent="0.3">
      <c r="A38" s="5" t="s">
        <v>27</v>
      </c>
      <c r="B38" s="15">
        <f>SUM(B39:B46)</f>
        <v>141220800</v>
      </c>
      <c r="C38" s="15">
        <f>SUM(C39:C46)</f>
        <v>1700000</v>
      </c>
      <c r="D38" s="15">
        <f>SUM(B38+C38)</f>
        <v>142920800</v>
      </c>
      <c r="E38" s="15">
        <f t="shared" ref="E38" si="10">SUM(E39:E46)</f>
        <v>7260566.6699999999</v>
      </c>
      <c r="F38" s="15">
        <f t="shared" ref="F38:Q38" si="11">SUM(F39:F46)</f>
        <v>20072066.670000002</v>
      </c>
      <c r="G38" s="15">
        <f t="shared" si="11"/>
        <v>7972566.6600000001</v>
      </c>
      <c r="H38" s="15">
        <f t="shared" si="11"/>
        <v>20766706.670000002</v>
      </c>
      <c r="I38" s="15">
        <f t="shared" si="11"/>
        <v>7972566.6699999999</v>
      </c>
      <c r="J38" s="15">
        <f t="shared" si="11"/>
        <v>7972566.6699999999</v>
      </c>
      <c r="K38" s="15">
        <f t="shared" si="11"/>
        <v>19360066.670000002</v>
      </c>
      <c r="L38" s="15">
        <f t="shared" si="11"/>
        <v>0</v>
      </c>
      <c r="M38" s="15">
        <f t="shared" si="11"/>
        <v>0</v>
      </c>
      <c r="N38" s="15">
        <f t="shared" si="11"/>
        <v>0</v>
      </c>
      <c r="O38" s="15">
        <f t="shared" si="11"/>
        <v>0</v>
      </c>
      <c r="P38" s="15">
        <f t="shared" si="11"/>
        <v>0</v>
      </c>
      <c r="Q38" s="15">
        <f t="shared" si="11"/>
        <v>91377106.680000007</v>
      </c>
    </row>
    <row r="39" spans="1:17" x14ac:dyDescent="0.3">
      <c r="A39" s="1" t="s">
        <v>28</v>
      </c>
      <c r="B39" s="14">
        <v>141220800</v>
      </c>
      <c r="C39" s="14"/>
      <c r="D39" s="14">
        <f t="shared" si="3"/>
        <v>141220800</v>
      </c>
      <c r="E39" s="14">
        <v>7260566.6699999999</v>
      </c>
      <c r="F39" s="14">
        <v>20072066.670000002</v>
      </c>
      <c r="G39" s="14">
        <v>7972566.6600000001</v>
      </c>
      <c r="H39" s="14">
        <v>19360066.670000002</v>
      </c>
      <c r="I39" s="14">
        <v>7972566.6699999999</v>
      </c>
      <c r="J39" s="14">
        <v>7972566.6699999999</v>
      </c>
      <c r="K39" s="14">
        <v>19360066.670000002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f t="shared" ref="Q39" si="12">SUM(E39:P39)</f>
        <v>89970466.680000007</v>
      </c>
    </row>
    <row r="40" spans="1:17" x14ac:dyDescent="0.3">
      <c r="A40" s="1" t="s">
        <v>29</v>
      </c>
      <c r="B40" s="14">
        <v>0</v>
      </c>
      <c r="C40" s="14"/>
      <c r="D40" s="14">
        <f t="shared" si="3"/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f t="shared" ref="Q40:Q46" si="13">SUM(E40:P40)</f>
        <v>0</v>
      </c>
    </row>
    <row r="41" spans="1:17" x14ac:dyDescent="0.3">
      <c r="A41" s="1" t="s">
        <v>30</v>
      </c>
      <c r="B41" s="14">
        <v>0</v>
      </c>
      <c r="C41" s="14"/>
      <c r="D41" s="14">
        <f t="shared" si="3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f t="shared" si="13"/>
        <v>0</v>
      </c>
    </row>
    <row r="42" spans="1:17" x14ac:dyDescent="0.3">
      <c r="A42" s="1" t="s">
        <v>31</v>
      </c>
      <c r="B42" s="14">
        <v>0</v>
      </c>
      <c r="C42" s="14"/>
      <c r="D42" s="14">
        <f t="shared" si="3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f t="shared" si="13"/>
        <v>0</v>
      </c>
    </row>
    <row r="43" spans="1:17" x14ac:dyDescent="0.3">
      <c r="A43" s="1" t="s">
        <v>32</v>
      </c>
      <c r="B43" s="14">
        <v>0</v>
      </c>
      <c r="C43" s="14"/>
      <c r="D43" s="14">
        <f t="shared" si="3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f t="shared" si="13"/>
        <v>0</v>
      </c>
    </row>
    <row r="44" spans="1:17" x14ac:dyDescent="0.3">
      <c r="A44" s="1" t="s">
        <v>33</v>
      </c>
      <c r="B44" s="14">
        <v>0</v>
      </c>
      <c r="D44" s="14">
        <f>SUM(B44+C44)</f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13"/>
        <v>0</v>
      </c>
    </row>
    <row r="45" spans="1:17" x14ac:dyDescent="0.3">
      <c r="A45" s="1" t="s">
        <v>34</v>
      </c>
      <c r="B45" s="14">
        <v>0</v>
      </c>
      <c r="C45" s="14">
        <v>1700000</v>
      </c>
      <c r="D45" s="14">
        <f>SUM(B45+C45)</f>
        <v>1700000</v>
      </c>
      <c r="E45" s="14">
        <v>0</v>
      </c>
      <c r="F45" s="14">
        <v>0</v>
      </c>
      <c r="G45" s="14">
        <v>0</v>
      </c>
      <c r="H45" s="14">
        <v>1406640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13"/>
        <v>1406640</v>
      </c>
    </row>
    <row r="46" spans="1:17" x14ac:dyDescent="0.3">
      <c r="A46" s="1" t="s">
        <v>35</v>
      </c>
      <c r="B46" s="14">
        <v>0</v>
      </c>
      <c r="C46" s="14"/>
      <c r="D46" s="14">
        <f t="shared" si="3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 t="shared" si="13"/>
        <v>0</v>
      </c>
    </row>
    <row r="47" spans="1:17" x14ac:dyDescent="0.3">
      <c r="A47" s="5" t="s">
        <v>36</v>
      </c>
      <c r="B47" s="15">
        <f>SUM(B48:B53)</f>
        <v>0</v>
      </c>
      <c r="C47" s="15"/>
      <c r="D47" s="15">
        <f>SUM(D48:D53)</f>
        <v>0</v>
      </c>
      <c r="E47" s="15">
        <f t="shared" ref="E47:Q47" si="14">SUM(E48:E53)</f>
        <v>0</v>
      </c>
      <c r="F47" s="15">
        <f t="shared" si="14"/>
        <v>0</v>
      </c>
      <c r="G47" s="15">
        <f t="shared" si="14"/>
        <v>0</v>
      </c>
      <c r="H47" s="15">
        <f t="shared" si="14"/>
        <v>0</v>
      </c>
      <c r="I47" s="15">
        <f t="shared" si="14"/>
        <v>0</v>
      </c>
      <c r="J47" s="15">
        <f t="shared" si="14"/>
        <v>0</v>
      </c>
      <c r="K47" s="15">
        <f t="shared" si="14"/>
        <v>0</v>
      </c>
      <c r="L47" s="15">
        <f t="shared" si="14"/>
        <v>0</v>
      </c>
      <c r="M47" s="15">
        <f t="shared" si="14"/>
        <v>0</v>
      </c>
      <c r="N47" s="15">
        <f t="shared" si="14"/>
        <v>0</v>
      </c>
      <c r="O47" s="15">
        <f t="shared" si="14"/>
        <v>0</v>
      </c>
      <c r="P47" s="15">
        <f t="shared" si="14"/>
        <v>0</v>
      </c>
      <c r="Q47" s="15">
        <f t="shared" si="14"/>
        <v>0</v>
      </c>
    </row>
    <row r="48" spans="1:17" x14ac:dyDescent="0.3">
      <c r="A48" s="1" t="s">
        <v>37</v>
      </c>
      <c r="B48" s="14">
        <v>0</v>
      </c>
      <c r="C48" s="14"/>
      <c r="D48" s="14">
        <f t="shared" si="3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ref="Q48:Q53" si="15">SUM(E48:P48)</f>
        <v>0</v>
      </c>
    </row>
    <row r="49" spans="1:17" x14ac:dyDescent="0.3">
      <c r="A49" s="1" t="s">
        <v>38</v>
      </c>
      <c r="B49" s="14">
        <v>0</v>
      </c>
      <c r="C49" s="14"/>
      <c r="D49" s="14">
        <f t="shared" si="3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15"/>
        <v>0</v>
      </c>
    </row>
    <row r="50" spans="1:17" x14ac:dyDescent="0.3">
      <c r="A50" s="1" t="s">
        <v>39</v>
      </c>
      <c r="B50" s="14">
        <v>0</v>
      </c>
      <c r="C50" s="14"/>
      <c r="D50" s="14">
        <f t="shared" si="3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15"/>
        <v>0</v>
      </c>
    </row>
    <row r="51" spans="1:17" x14ac:dyDescent="0.3">
      <c r="A51" s="1" t="s">
        <v>40</v>
      </c>
      <c r="B51" s="14">
        <v>0</v>
      </c>
      <c r="C51" s="14"/>
      <c r="D51" s="14">
        <f t="shared" si="3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15"/>
        <v>0</v>
      </c>
    </row>
    <row r="52" spans="1:17" x14ac:dyDescent="0.3">
      <c r="A52" s="1" t="s">
        <v>41</v>
      </c>
      <c r="B52" s="14">
        <v>0</v>
      </c>
      <c r="C52" s="14"/>
      <c r="D52" s="14">
        <f t="shared" si="3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15"/>
        <v>0</v>
      </c>
    </row>
    <row r="53" spans="1:17" x14ac:dyDescent="0.3">
      <c r="A53" s="1" t="s">
        <v>42</v>
      </c>
      <c r="B53" s="14">
        <v>0</v>
      </c>
      <c r="C53" s="14"/>
      <c r="D53" s="14">
        <f t="shared" si="3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f t="shared" si="15"/>
        <v>0</v>
      </c>
    </row>
    <row r="54" spans="1:17" x14ac:dyDescent="0.3">
      <c r="A54" s="5" t="s">
        <v>43</v>
      </c>
      <c r="B54" s="15">
        <f>SUM(B55:B63)</f>
        <v>23135384</v>
      </c>
      <c r="C54" s="15">
        <f>SUM(C55:C63)</f>
        <v>93037758.680000007</v>
      </c>
      <c r="D54" s="15">
        <f>SUM(B54+C54)</f>
        <v>116173142.68000001</v>
      </c>
      <c r="E54" s="15">
        <f t="shared" ref="E54:Q54" si="16">SUM(E55:E63)</f>
        <v>0</v>
      </c>
      <c r="F54" s="15">
        <f t="shared" si="16"/>
        <v>531851.67999999993</v>
      </c>
      <c r="G54" s="15">
        <f t="shared" si="16"/>
        <v>88183.76</v>
      </c>
      <c r="H54" s="15">
        <f t="shared" si="16"/>
        <v>4492279.88</v>
      </c>
      <c r="I54" s="15">
        <f t="shared" si="16"/>
        <v>357776</v>
      </c>
      <c r="J54" s="15">
        <f t="shared" si="16"/>
        <v>2607900</v>
      </c>
      <c r="K54" s="15">
        <f t="shared" si="16"/>
        <v>36609.5</v>
      </c>
      <c r="L54" s="15">
        <f t="shared" si="16"/>
        <v>0</v>
      </c>
      <c r="M54" s="15">
        <f t="shared" si="16"/>
        <v>0</v>
      </c>
      <c r="N54" s="15">
        <f t="shared" si="16"/>
        <v>0</v>
      </c>
      <c r="O54" s="15">
        <f t="shared" si="16"/>
        <v>0</v>
      </c>
      <c r="P54" s="15">
        <f t="shared" si="16"/>
        <v>0</v>
      </c>
      <c r="Q54" s="15">
        <f t="shared" si="16"/>
        <v>8114600.8200000003</v>
      </c>
    </row>
    <row r="55" spans="1:17" x14ac:dyDescent="0.3">
      <c r="A55" s="1" t="s">
        <v>44</v>
      </c>
      <c r="B55" s="14">
        <v>1179303</v>
      </c>
      <c r="C55" s="14">
        <v>7301182.0099999998</v>
      </c>
      <c r="D55" s="14">
        <f t="shared" si="3"/>
        <v>8480485.0099999998</v>
      </c>
      <c r="E55" s="14">
        <v>0</v>
      </c>
      <c r="F55" s="14">
        <v>385708.91</v>
      </c>
      <c r="G55" s="14">
        <v>0</v>
      </c>
      <c r="H55" s="14">
        <v>1642455.82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f t="shared" ref="Q55:Q62" si="17">SUM(E55:P55)</f>
        <v>2028164.73</v>
      </c>
    </row>
    <row r="56" spans="1:17" x14ac:dyDescent="0.3">
      <c r="A56" s="1" t="s">
        <v>45</v>
      </c>
      <c r="B56" s="14">
        <v>97000</v>
      </c>
      <c r="C56" s="14">
        <v>782297.81</v>
      </c>
      <c r="D56" s="14">
        <f t="shared" si="3"/>
        <v>879297.81</v>
      </c>
      <c r="E56" s="14">
        <v>0</v>
      </c>
      <c r="F56" s="14">
        <v>26383.49</v>
      </c>
      <c r="G56" s="14">
        <v>0</v>
      </c>
      <c r="H56" s="14">
        <v>357324.99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17"/>
        <v>383708.48</v>
      </c>
    </row>
    <row r="57" spans="1:17" x14ac:dyDescent="0.3">
      <c r="A57" s="1" t="s">
        <v>46</v>
      </c>
      <c r="B57" s="14">
        <v>15131350</v>
      </c>
      <c r="C57" s="14">
        <v>5171333.49</v>
      </c>
      <c r="D57" s="14">
        <f t="shared" si="3"/>
        <v>20302683.490000002</v>
      </c>
      <c r="E57" s="14">
        <v>0</v>
      </c>
      <c r="F57" s="14">
        <v>0</v>
      </c>
      <c r="G57" s="14">
        <v>88183.76</v>
      </c>
      <c r="H57" s="14">
        <v>0</v>
      </c>
      <c r="I57" s="14">
        <v>300546</v>
      </c>
      <c r="J57" s="14">
        <v>2607900</v>
      </c>
      <c r="K57" s="14">
        <v>36609.5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f t="shared" si="17"/>
        <v>3033239.26</v>
      </c>
    </row>
    <row r="58" spans="1:17" x14ac:dyDescent="0.3">
      <c r="A58" s="1" t="s">
        <v>47</v>
      </c>
      <c r="B58" s="14">
        <v>5500000</v>
      </c>
      <c r="C58" s="14">
        <v>18353000</v>
      </c>
      <c r="D58" s="14">
        <f t="shared" si="3"/>
        <v>23853000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f t="shared" si="17"/>
        <v>0</v>
      </c>
    </row>
    <row r="59" spans="1:17" x14ac:dyDescent="0.3">
      <c r="A59" s="1" t="s">
        <v>48</v>
      </c>
      <c r="B59" s="14">
        <v>1157731</v>
      </c>
      <c r="C59" s="14">
        <v>1881879.96</v>
      </c>
      <c r="D59" s="14">
        <f t="shared" si="3"/>
        <v>3039610.96</v>
      </c>
      <c r="E59" s="14">
        <v>0</v>
      </c>
      <c r="F59" s="14">
        <v>56799.95</v>
      </c>
      <c r="G59" s="14">
        <v>0</v>
      </c>
      <c r="H59" s="14">
        <v>261563.99</v>
      </c>
      <c r="I59" s="14">
        <v>57230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f t="shared" si="17"/>
        <v>375593.94</v>
      </c>
    </row>
    <row r="60" spans="1:17" x14ac:dyDescent="0.3">
      <c r="A60" s="1" t="s">
        <v>49</v>
      </c>
      <c r="B60" s="14">
        <v>0</v>
      </c>
      <c r="C60" s="14">
        <v>1295811.4099999999</v>
      </c>
      <c r="D60" s="14">
        <f t="shared" si="3"/>
        <v>1295811.4099999999</v>
      </c>
      <c r="E60" s="14">
        <v>0</v>
      </c>
      <c r="F60" s="14">
        <v>62959.33</v>
      </c>
      <c r="G60" s="14">
        <v>0</v>
      </c>
      <c r="H60" s="14">
        <v>28681.08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f t="shared" si="17"/>
        <v>91640.41</v>
      </c>
    </row>
    <row r="61" spans="1:17" x14ac:dyDescent="0.3">
      <c r="A61" s="1" t="s">
        <v>50</v>
      </c>
      <c r="B61" s="14">
        <v>0</v>
      </c>
      <c r="C61" s="14"/>
      <c r="D61" s="14">
        <f t="shared" si="3"/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f t="shared" si="17"/>
        <v>0</v>
      </c>
    </row>
    <row r="62" spans="1:17" x14ac:dyDescent="0.3">
      <c r="A62" s="1" t="s">
        <v>51</v>
      </c>
      <c r="B62" s="14">
        <v>0</v>
      </c>
      <c r="C62" s="14">
        <v>5822254</v>
      </c>
      <c r="D62" s="14">
        <f t="shared" si="3"/>
        <v>5822254</v>
      </c>
      <c r="E62" s="14">
        <v>0</v>
      </c>
      <c r="F62" s="14">
        <v>0</v>
      </c>
      <c r="G62" s="14">
        <v>0</v>
      </c>
      <c r="H62" s="14">
        <v>2202254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f t="shared" si="17"/>
        <v>2202254</v>
      </c>
    </row>
    <row r="63" spans="1:17" x14ac:dyDescent="0.3">
      <c r="A63" s="1" t="s">
        <v>52</v>
      </c>
      <c r="B63" s="14">
        <v>70000</v>
      </c>
      <c r="C63" s="14">
        <v>52430000</v>
      </c>
      <c r="D63" s="14">
        <f t="shared" si="3"/>
        <v>52500000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ref="Q63" si="18">SUM(E63:P63)</f>
        <v>0</v>
      </c>
    </row>
    <row r="64" spans="1:17" x14ac:dyDescent="0.3">
      <c r="A64" s="5" t="s">
        <v>53</v>
      </c>
      <c r="B64" s="15">
        <f>SUM(B65:B68)</f>
        <v>0</v>
      </c>
      <c r="C64" s="15">
        <f>SUM(C65:C68)</f>
        <v>47071774.280000001</v>
      </c>
      <c r="D64" s="15">
        <f>SUM(B64+C64)</f>
        <v>47071774.280000001</v>
      </c>
      <c r="E64" s="15">
        <f t="shared" ref="E64:Q64" si="19">SUM(E65:E68)</f>
        <v>0</v>
      </c>
      <c r="F64" s="15">
        <f t="shared" si="19"/>
        <v>0</v>
      </c>
      <c r="G64" s="15">
        <f t="shared" si="19"/>
        <v>0</v>
      </c>
      <c r="H64" s="15">
        <f t="shared" si="19"/>
        <v>0</v>
      </c>
      <c r="I64" s="15">
        <f t="shared" si="19"/>
        <v>0</v>
      </c>
      <c r="J64" s="15">
        <f t="shared" si="19"/>
        <v>0</v>
      </c>
      <c r="K64" s="15">
        <f t="shared" si="19"/>
        <v>0</v>
      </c>
      <c r="L64" s="15">
        <f t="shared" si="19"/>
        <v>0</v>
      </c>
      <c r="M64" s="15">
        <f t="shared" si="19"/>
        <v>0</v>
      </c>
      <c r="N64" s="15">
        <f t="shared" si="19"/>
        <v>0</v>
      </c>
      <c r="O64" s="15">
        <f t="shared" si="19"/>
        <v>0</v>
      </c>
      <c r="P64" s="15">
        <f t="shared" si="19"/>
        <v>0</v>
      </c>
      <c r="Q64" s="15">
        <f t="shared" si="19"/>
        <v>0</v>
      </c>
    </row>
    <row r="65" spans="1:17" x14ac:dyDescent="0.3">
      <c r="A65" s="1" t="s">
        <v>54</v>
      </c>
      <c r="B65" s="14">
        <v>0</v>
      </c>
      <c r="C65" s="14">
        <v>47071774.280000001</v>
      </c>
      <c r="D65" s="14">
        <f t="shared" si="3"/>
        <v>47071774.280000001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f>SUM(E65:P65)</f>
        <v>0</v>
      </c>
    </row>
    <row r="66" spans="1:17" x14ac:dyDescent="0.3">
      <c r="A66" s="1" t="s">
        <v>55</v>
      </c>
      <c r="B66" s="14">
        <v>0</v>
      </c>
      <c r="C66" s="14"/>
      <c r="D66" s="14">
        <f t="shared" si="3"/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>SUM(E66:P66)</f>
        <v>0</v>
      </c>
    </row>
    <row r="67" spans="1:17" x14ac:dyDescent="0.3">
      <c r="A67" s="1" t="s">
        <v>56</v>
      </c>
      <c r="B67" s="14">
        <v>0</v>
      </c>
      <c r="C67" s="14"/>
      <c r="D67" s="14">
        <f t="shared" si="3"/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f>SUM(E67:P67)</f>
        <v>0</v>
      </c>
    </row>
    <row r="68" spans="1:17" x14ac:dyDescent="0.3">
      <c r="A68" s="1" t="s">
        <v>57</v>
      </c>
      <c r="B68" s="14">
        <v>0</v>
      </c>
      <c r="C68" s="14"/>
      <c r="D68" s="14">
        <f t="shared" si="3"/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f>SUM(E68:P68)</f>
        <v>0</v>
      </c>
    </row>
    <row r="69" spans="1:17" x14ac:dyDescent="0.3">
      <c r="A69" s="5" t="s">
        <v>58</v>
      </c>
      <c r="B69" s="15">
        <f>SUM(B70:B71)</f>
        <v>0</v>
      </c>
      <c r="C69" s="15"/>
      <c r="D69" s="15">
        <f>SUM(D70:D71)</f>
        <v>0</v>
      </c>
      <c r="E69" s="15">
        <f t="shared" ref="E69:Q69" si="20">SUM(E70:E71)</f>
        <v>0</v>
      </c>
      <c r="F69" s="15">
        <f t="shared" si="20"/>
        <v>0</v>
      </c>
      <c r="G69" s="15">
        <f t="shared" si="20"/>
        <v>0</v>
      </c>
      <c r="H69" s="15">
        <f t="shared" si="20"/>
        <v>0</v>
      </c>
      <c r="I69" s="15">
        <f t="shared" si="20"/>
        <v>0</v>
      </c>
      <c r="J69" s="15">
        <f t="shared" si="20"/>
        <v>0</v>
      </c>
      <c r="K69" s="15">
        <f t="shared" si="20"/>
        <v>0</v>
      </c>
      <c r="L69" s="15">
        <f t="shared" si="20"/>
        <v>0</v>
      </c>
      <c r="M69" s="15">
        <f t="shared" si="20"/>
        <v>0</v>
      </c>
      <c r="N69" s="15">
        <f t="shared" si="20"/>
        <v>0</v>
      </c>
      <c r="O69" s="15">
        <f t="shared" si="20"/>
        <v>0</v>
      </c>
      <c r="P69" s="15">
        <f t="shared" si="20"/>
        <v>0</v>
      </c>
      <c r="Q69" s="15">
        <f t="shared" si="20"/>
        <v>0</v>
      </c>
    </row>
    <row r="70" spans="1:17" x14ac:dyDescent="0.3">
      <c r="A70" s="1" t="s">
        <v>59</v>
      </c>
      <c r="B70" s="14">
        <v>0</v>
      </c>
      <c r="C70" s="14"/>
      <c r="D70" s="14">
        <f t="shared" si="3"/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f>SUM(E70:P70)</f>
        <v>0</v>
      </c>
    </row>
    <row r="71" spans="1:17" x14ac:dyDescent="0.3">
      <c r="A71" s="1" t="s">
        <v>60</v>
      </c>
      <c r="B71" s="14">
        <v>0</v>
      </c>
      <c r="C71" s="14"/>
      <c r="D71" s="14">
        <f t="shared" si="3"/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f>SUM(E71:P71)</f>
        <v>0</v>
      </c>
    </row>
    <row r="72" spans="1:17" x14ac:dyDescent="0.3">
      <c r="A72" s="5" t="s">
        <v>61</v>
      </c>
      <c r="B72" s="15">
        <f>SUM(B73:B75)</f>
        <v>0</v>
      </c>
      <c r="C72" s="15"/>
      <c r="D72" s="15">
        <f>SUM(D73:D75)</f>
        <v>0</v>
      </c>
      <c r="E72" s="15">
        <f t="shared" ref="E72:Q72" si="21">SUM(E73:E75)</f>
        <v>0</v>
      </c>
      <c r="F72" s="15">
        <f t="shared" si="21"/>
        <v>0</v>
      </c>
      <c r="G72" s="15">
        <f t="shared" si="21"/>
        <v>0</v>
      </c>
      <c r="H72" s="15">
        <f t="shared" si="21"/>
        <v>0</v>
      </c>
      <c r="I72" s="15">
        <f t="shared" si="21"/>
        <v>0</v>
      </c>
      <c r="J72" s="15">
        <f t="shared" si="21"/>
        <v>0</v>
      </c>
      <c r="K72" s="15">
        <f t="shared" si="21"/>
        <v>0</v>
      </c>
      <c r="L72" s="15">
        <f t="shared" si="21"/>
        <v>0</v>
      </c>
      <c r="M72" s="15">
        <f t="shared" si="21"/>
        <v>0</v>
      </c>
      <c r="N72" s="15">
        <f t="shared" si="21"/>
        <v>0</v>
      </c>
      <c r="O72" s="15">
        <f t="shared" si="21"/>
        <v>0</v>
      </c>
      <c r="P72" s="15">
        <f t="shared" si="21"/>
        <v>0</v>
      </c>
      <c r="Q72" s="15">
        <f t="shared" si="21"/>
        <v>0</v>
      </c>
    </row>
    <row r="73" spans="1:17" x14ac:dyDescent="0.3">
      <c r="A73" s="1" t="s">
        <v>62</v>
      </c>
      <c r="B73" s="14">
        <v>0</v>
      </c>
      <c r="C73" s="14"/>
      <c r="D73" s="14">
        <f t="shared" si="3"/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>SUM(E73:P73)</f>
        <v>0</v>
      </c>
    </row>
    <row r="74" spans="1:17" x14ac:dyDescent="0.3">
      <c r="A74" s="1" t="s">
        <v>63</v>
      </c>
      <c r="B74" s="14">
        <v>0</v>
      </c>
      <c r="C74" s="14"/>
      <c r="D74" s="14">
        <f t="shared" si="3"/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>SUM(E74:P74)</f>
        <v>0</v>
      </c>
    </row>
    <row r="75" spans="1:17" x14ac:dyDescent="0.3">
      <c r="A75" s="1" t="s">
        <v>64</v>
      </c>
      <c r="B75" s="14">
        <v>0</v>
      </c>
      <c r="C75" s="14"/>
      <c r="D75" s="14">
        <f t="shared" si="3"/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>SUM(E75:P75)</f>
        <v>0</v>
      </c>
    </row>
    <row r="76" spans="1:17" x14ac:dyDescent="0.3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x14ac:dyDescent="0.3">
      <c r="A77" s="5" t="s">
        <v>68</v>
      </c>
      <c r="B77" s="15">
        <f>SUM(B78:B79)</f>
        <v>0</v>
      </c>
      <c r="C77" s="15"/>
      <c r="D77" s="15">
        <f>SUM(D78:D79)</f>
        <v>0</v>
      </c>
      <c r="E77" s="15">
        <f t="shared" ref="E77:Q77" si="22">SUM(E78:E79)</f>
        <v>0</v>
      </c>
      <c r="F77" s="15">
        <f t="shared" si="22"/>
        <v>0</v>
      </c>
      <c r="G77" s="15">
        <f t="shared" si="22"/>
        <v>0</v>
      </c>
      <c r="H77" s="15">
        <f t="shared" si="22"/>
        <v>0</v>
      </c>
      <c r="I77" s="15">
        <f t="shared" si="22"/>
        <v>0</v>
      </c>
      <c r="J77" s="15">
        <f t="shared" si="22"/>
        <v>0</v>
      </c>
      <c r="K77" s="15">
        <f t="shared" si="22"/>
        <v>0</v>
      </c>
      <c r="L77" s="15">
        <f t="shared" si="22"/>
        <v>0</v>
      </c>
      <c r="M77" s="15">
        <f t="shared" si="22"/>
        <v>0</v>
      </c>
      <c r="N77" s="15">
        <f t="shared" si="22"/>
        <v>0</v>
      </c>
      <c r="O77" s="15">
        <f t="shared" si="22"/>
        <v>0</v>
      </c>
      <c r="P77" s="15">
        <f t="shared" si="22"/>
        <v>0</v>
      </c>
      <c r="Q77" s="15">
        <f t="shared" si="22"/>
        <v>0</v>
      </c>
    </row>
    <row r="78" spans="1:17" x14ac:dyDescent="0.3">
      <c r="A78" s="1" t="s">
        <v>69</v>
      </c>
      <c r="B78" s="14">
        <v>0</v>
      </c>
      <c r="C78" s="14"/>
      <c r="D78" s="14">
        <f t="shared" ref="D78:D79" si="23">SUM(B78+C78)</f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f>SUM(E78:P78)</f>
        <v>0</v>
      </c>
    </row>
    <row r="79" spans="1:17" x14ac:dyDescent="0.3">
      <c r="A79" s="1" t="s">
        <v>70</v>
      </c>
      <c r="B79" s="14">
        <v>0</v>
      </c>
      <c r="C79" s="14"/>
      <c r="D79" s="14">
        <f t="shared" si="23"/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>SUM(E79:P79)</f>
        <v>0</v>
      </c>
    </row>
    <row r="80" spans="1:17" x14ac:dyDescent="0.3">
      <c r="A80" s="5" t="s">
        <v>71</v>
      </c>
      <c r="B80" s="15">
        <f>SUM(B81:B82)</f>
        <v>0</v>
      </c>
      <c r="C80" s="15"/>
      <c r="D80" s="15">
        <f>SUM(D81:D82)</f>
        <v>0</v>
      </c>
      <c r="E80" s="15">
        <f t="shared" ref="E80:Q80" si="24">SUM(E81:E82)</f>
        <v>0</v>
      </c>
      <c r="F80" s="15">
        <f t="shared" si="24"/>
        <v>0</v>
      </c>
      <c r="G80" s="15">
        <f t="shared" si="24"/>
        <v>0</v>
      </c>
      <c r="H80" s="15">
        <f t="shared" si="24"/>
        <v>0</v>
      </c>
      <c r="I80" s="15">
        <f t="shared" si="24"/>
        <v>0</v>
      </c>
      <c r="J80" s="15">
        <f t="shared" si="24"/>
        <v>0</v>
      </c>
      <c r="K80" s="15">
        <f t="shared" si="24"/>
        <v>0</v>
      </c>
      <c r="L80" s="15">
        <f t="shared" si="24"/>
        <v>0</v>
      </c>
      <c r="M80" s="15">
        <f t="shared" si="24"/>
        <v>0</v>
      </c>
      <c r="N80" s="15">
        <f t="shared" si="24"/>
        <v>0</v>
      </c>
      <c r="O80" s="15">
        <f t="shared" si="24"/>
        <v>0</v>
      </c>
      <c r="P80" s="15">
        <f t="shared" si="24"/>
        <v>0</v>
      </c>
      <c r="Q80" s="15">
        <f t="shared" si="24"/>
        <v>0</v>
      </c>
    </row>
    <row r="81" spans="1:17" x14ac:dyDescent="0.3">
      <c r="A81" s="1" t="s">
        <v>72</v>
      </c>
      <c r="B81" s="14">
        <v>0</v>
      </c>
      <c r="C81" s="14"/>
      <c r="D81" s="14">
        <f t="shared" ref="D81:D82" si="25">SUM(B81+C81)</f>
        <v>0</v>
      </c>
      <c r="E81" s="14">
        <v>0</v>
      </c>
      <c r="F81" s="14">
        <v>0</v>
      </c>
      <c r="G81" s="14"/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>SUM(E81:P81)</f>
        <v>0</v>
      </c>
    </row>
    <row r="82" spans="1:17" x14ac:dyDescent="0.3">
      <c r="A82" s="1" t="s">
        <v>73</v>
      </c>
      <c r="B82" s="14">
        <v>0</v>
      </c>
      <c r="C82" s="14"/>
      <c r="D82" s="14">
        <f t="shared" si="25"/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f>SUM(E82:P82)</f>
        <v>0</v>
      </c>
    </row>
    <row r="83" spans="1:17" x14ac:dyDescent="0.3">
      <c r="A83" s="5" t="s">
        <v>74</v>
      </c>
      <c r="B83" s="15">
        <f>SUM(B84)</f>
        <v>0</v>
      </c>
      <c r="C83" s="15"/>
      <c r="D83" s="15">
        <f>SUM(D84)</f>
        <v>0</v>
      </c>
      <c r="E83" s="15">
        <f t="shared" ref="E83:P83" si="26">SUM(E84)</f>
        <v>0</v>
      </c>
      <c r="F83" s="15">
        <f t="shared" si="26"/>
        <v>0</v>
      </c>
      <c r="G83" s="15">
        <f t="shared" si="26"/>
        <v>0</v>
      </c>
      <c r="H83" s="15">
        <f t="shared" si="26"/>
        <v>0</v>
      </c>
      <c r="I83" s="15">
        <f t="shared" si="26"/>
        <v>0</v>
      </c>
      <c r="J83" s="15">
        <f t="shared" si="26"/>
        <v>0</v>
      </c>
      <c r="K83" s="15">
        <f t="shared" si="26"/>
        <v>0</v>
      </c>
      <c r="L83" s="15">
        <f t="shared" ref="L83" si="27">SUM(L84)</f>
        <v>0</v>
      </c>
      <c r="M83" s="15">
        <f t="shared" si="26"/>
        <v>0</v>
      </c>
      <c r="N83" s="15">
        <f t="shared" si="26"/>
        <v>0</v>
      </c>
      <c r="O83" s="15">
        <f t="shared" si="26"/>
        <v>0</v>
      </c>
      <c r="P83" s="15">
        <f t="shared" si="26"/>
        <v>0</v>
      </c>
      <c r="Q83" s="15">
        <f>SUM(Q84)</f>
        <v>0</v>
      </c>
    </row>
    <row r="84" spans="1:17" x14ac:dyDescent="0.3">
      <c r="A84" s="1" t="s">
        <v>75</v>
      </c>
      <c r="B84" s="14">
        <v>0</v>
      </c>
      <c r="C84" s="14"/>
      <c r="D84" s="14">
        <f t="shared" ref="D84" si="28">SUM(B84+C84)</f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>SUM(E84:P84)</f>
        <v>0</v>
      </c>
    </row>
    <row r="85" spans="1:17" x14ac:dyDescent="0.3">
      <c r="A85" s="2" t="s">
        <v>65</v>
      </c>
      <c r="B85" s="17">
        <f>+B12+B18+B28+B38+B47+B54+B64+B69+B72+B77+B80+B83</f>
        <v>321708009</v>
      </c>
      <c r="C85" s="17">
        <f>+C12+C18+C28+C38+C47+C54+C64+C69+C72+C77+C80+C83</f>
        <v>223452533.38000003</v>
      </c>
      <c r="D85" s="17">
        <f t="shared" ref="D85" si="29">+D12+D18+D28+D38+D47+D54+D64+D69+D72+D77+D80+D83</f>
        <v>545160542.38</v>
      </c>
      <c r="E85" s="17">
        <f t="shared" ref="E85:Q85" si="30">+E12+E18+E28+E38+E47+E54+E64+E69+E72+E77+E80+E83</f>
        <v>14074175.26</v>
      </c>
      <c r="F85" s="18">
        <f t="shared" si="30"/>
        <v>32129739.740000002</v>
      </c>
      <c r="G85" s="17">
        <f t="shared" si="30"/>
        <v>21202944.850000001</v>
      </c>
      <c r="H85" s="18">
        <f t="shared" si="30"/>
        <v>37673612.610000007</v>
      </c>
      <c r="I85" s="17">
        <f t="shared" si="30"/>
        <v>18743680.729999997</v>
      </c>
      <c r="J85" s="18">
        <f>+J12+J18+J28+J38+J47+J54+J64+J69+J72+J77+J80+J83</f>
        <v>25146044.48</v>
      </c>
      <c r="K85" s="17">
        <f t="shared" si="30"/>
        <v>30714164.650000002</v>
      </c>
      <c r="L85" s="18">
        <f t="shared" si="30"/>
        <v>0</v>
      </c>
      <c r="M85" s="17">
        <f t="shared" si="30"/>
        <v>0</v>
      </c>
      <c r="N85" s="18">
        <f t="shared" si="30"/>
        <v>0</v>
      </c>
      <c r="O85" s="17">
        <f t="shared" si="30"/>
        <v>0</v>
      </c>
      <c r="P85" s="18">
        <f t="shared" si="30"/>
        <v>0</v>
      </c>
      <c r="Q85" s="17">
        <f t="shared" si="30"/>
        <v>179684362.31999999</v>
      </c>
    </row>
    <row r="87" spans="1:17" x14ac:dyDescent="0.3">
      <c r="A87" s="8" t="s">
        <v>96</v>
      </c>
      <c r="B87" s="9"/>
      <c r="C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Q87" s="24"/>
    </row>
    <row r="88" spans="1:17" x14ac:dyDescent="0.3">
      <c r="A88" s="8" t="s">
        <v>111</v>
      </c>
      <c r="B88" s="9"/>
      <c r="C88" s="9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7" x14ac:dyDescent="0.3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7" x14ac:dyDescent="0.3">
      <c r="A90" s="8" t="s">
        <v>112</v>
      </c>
      <c r="D90" s="11"/>
    </row>
    <row r="91" spans="1:17" ht="18" x14ac:dyDescent="0.35">
      <c r="A91" s="12" t="s">
        <v>97</v>
      </c>
    </row>
    <row r="92" spans="1:17" x14ac:dyDescent="0.3">
      <c r="A92" s="13" t="s">
        <v>98</v>
      </c>
    </row>
    <row r="93" spans="1:17" ht="28.8" x14ac:dyDescent="0.3">
      <c r="A93" s="13" t="s">
        <v>99</v>
      </c>
      <c r="B93" s="20"/>
      <c r="C93" s="20"/>
    </row>
    <row r="94" spans="1:17" x14ac:dyDescent="0.3">
      <c r="A94" s="13" t="s">
        <v>100</v>
      </c>
    </row>
    <row r="95" spans="1:17" x14ac:dyDescent="0.3">
      <c r="A95" s="13" t="s">
        <v>101</v>
      </c>
    </row>
    <row r="96" spans="1:17" x14ac:dyDescent="0.3">
      <c r="A96" s="13" t="s">
        <v>102</v>
      </c>
    </row>
    <row r="98" spans="1:15" ht="15.6" x14ac:dyDescent="0.3">
      <c r="B98" s="20"/>
      <c r="C98" s="20"/>
    </row>
    <row r="99" spans="1:15" ht="15.6" x14ac:dyDescent="0.3">
      <c r="A99" s="20" t="s">
        <v>103</v>
      </c>
      <c r="B99" s="20"/>
      <c r="C99" s="20"/>
      <c r="E99" s="21"/>
      <c r="F99" s="19"/>
      <c r="G99" s="20"/>
      <c r="H99" s="20"/>
      <c r="I99" s="20"/>
      <c r="J99" s="20"/>
      <c r="K99" s="26" t="s">
        <v>104</v>
      </c>
      <c r="L99" s="26"/>
      <c r="M99" s="26"/>
      <c r="N99" s="26"/>
      <c r="O99" s="26"/>
    </row>
    <row r="100" spans="1:15" ht="15.6" x14ac:dyDescent="0.3">
      <c r="A100" s="20"/>
      <c r="B100" s="20"/>
      <c r="C100" s="20"/>
      <c r="E100" s="21"/>
      <c r="F100" s="19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5.6" x14ac:dyDescent="0.3">
      <c r="A101" s="20"/>
      <c r="B101" s="20"/>
      <c r="C101" s="20"/>
      <c r="E101" s="21"/>
      <c r="F101" s="19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5.6" x14ac:dyDescent="0.3">
      <c r="A102" s="22" t="s">
        <v>105</v>
      </c>
      <c r="B102" s="20"/>
      <c r="C102" s="20"/>
      <c r="E102" s="21"/>
      <c r="F102" s="19"/>
      <c r="G102" s="20"/>
      <c r="H102" s="20"/>
      <c r="I102" s="20"/>
      <c r="J102" s="20"/>
      <c r="K102" s="27" t="s">
        <v>106</v>
      </c>
      <c r="L102" s="27"/>
      <c r="M102" s="27"/>
      <c r="N102" s="27"/>
      <c r="O102" s="27"/>
    </row>
    <row r="103" spans="1:15" ht="15.6" x14ac:dyDescent="0.3">
      <c r="A103" s="20" t="s">
        <v>107</v>
      </c>
      <c r="E103" s="21"/>
      <c r="F103" s="19"/>
      <c r="G103" s="20"/>
      <c r="H103" s="20"/>
      <c r="I103" s="20"/>
      <c r="J103" s="20"/>
      <c r="K103" s="26" t="s">
        <v>108</v>
      </c>
      <c r="L103" s="26"/>
      <c r="M103" s="26"/>
      <c r="N103" s="26"/>
      <c r="O103" s="26"/>
    </row>
  </sheetData>
  <mergeCells count="13">
    <mergeCell ref="K99:O99"/>
    <mergeCell ref="K102:O102"/>
    <mergeCell ref="K103:O103"/>
    <mergeCell ref="A3:Q3"/>
    <mergeCell ref="A4:Q4"/>
    <mergeCell ref="A9:A10"/>
    <mergeCell ref="B9:B10"/>
    <mergeCell ref="D9:D10"/>
    <mergeCell ref="A5:Q5"/>
    <mergeCell ref="A6:Q6"/>
    <mergeCell ref="A7:Q7"/>
    <mergeCell ref="E9:Q9"/>
    <mergeCell ref="C9:C10"/>
  </mergeCells>
  <pageMargins left="0.3" right="0.21" top="0.45" bottom="0.35" header="0.37" footer="0.17"/>
  <pageSetup paperSize="5" scale="49" fitToHeight="0" orientation="landscape" r:id="rId1"/>
  <ignoredErrors>
    <ignoredError sqref="Q18:Q19 Q63 Q65:Q75 Q78:Q84 Q47:Q53 Q28:Q36 Q38 Q40:Q46" formulaRange="1"/>
    <ignoredError sqref="Q54 Q64 D5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60D3-49E3-4844-8544-52BC1D94EC21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Aprobado-Ejec </vt:lpstr>
      <vt:lpstr>Hoja1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 Villar</cp:lastModifiedBy>
  <cp:lastPrinted>2025-08-04T12:56:01Z</cp:lastPrinted>
  <dcterms:created xsi:type="dcterms:W3CDTF">2021-07-29T18:58:50Z</dcterms:created>
  <dcterms:modified xsi:type="dcterms:W3CDTF">2025-08-04T12:56:54Z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