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ABRIL\Q - RECURSOS HUMANOS\PERSONAL FIJO\"/>
    </mc:Choice>
  </mc:AlternateContent>
  <bookViews>
    <workbookView xWindow="-120" yWindow="-120" windowWidth="20730" windowHeight="11160"/>
  </bookViews>
  <sheets>
    <sheet name="ABRIL 2022" sheetId="1" r:id="rId1"/>
  </sheets>
  <definedNames>
    <definedName name="_xlnm._FilterDatabase" localSheetId="0" hidden="1">'ABRIL 2022'!$A$6:$K$15</definedName>
    <definedName name="_xlnm.Print_Area" localSheetId="0">'ABRIL 2022'!$A$1:$K$185</definedName>
    <definedName name="_xlnm.Print_Titles" localSheetId="0">'ABRIL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4" i="1" l="1"/>
  <c r="J174" i="1"/>
  <c r="I174" i="1"/>
  <c r="H174" i="1"/>
  <c r="G174" i="1"/>
  <c r="F174" i="1"/>
  <c r="E174" i="1"/>
  <c r="E130" i="1"/>
  <c r="F130" i="1"/>
  <c r="G130" i="1"/>
  <c r="H130" i="1"/>
  <c r="I130" i="1"/>
  <c r="J130" i="1"/>
  <c r="K130" i="1"/>
  <c r="K129" i="1"/>
  <c r="J48" i="1"/>
  <c r="J24" i="1"/>
  <c r="J101" i="1" l="1"/>
  <c r="K101" i="1" s="1"/>
  <c r="J88" i="1" l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2" i="1"/>
  <c r="K102" i="1" s="1"/>
  <c r="E103" i="1"/>
  <c r="F103" i="1"/>
  <c r="G103" i="1"/>
  <c r="H103" i="1"/>
  <c r="I103" i="1"/>
  <c r="J106" i="1"/>
  <c r="K106" i="1" s="1"/>
  <c r="J107" i="1"/>
  <c r="K107" i="1" s="1"/>
  <c r="K108" i="1"/>
  <c r="E109" i="1"/>
  <c r="E112" i="1" s="1"/>
  <c r="F109" i="1"/>
  <c r="F112" i="1" s="1"/>
  <c r="G109" i="1"/>
  <c r="G112" i="1" s="1"/>
  <c r="H109" i="1"/>
  <c r="H112" i="1" s="1"/>
  <c r="I109" i="1"/>
  <c r="I112" i="1" s="1"/>
  <c r="J116" i="1"/>
  <c r="K116" i="1" s="1"/>
  <c r="J117" i="1"/>
  <c r="K117" i="1" s="1"/>
  <c r="J118" i="1"/>
  <c r="K118" i="1" s="1"/>
  <c r="J119" i="1"/>
  <c r="K119" i="1" s="1"/>
  <c r="E120" i="1"/>
  <c r="F120" i="1"/>
  <c r="G120" i="1"/>
  <c r="H120" i="1"/>
  <c r="I120" i="1"/>
  <c r="J123" i="1"/>
  <c r="K123" i="1" s="1"/>
  <c r="J124" i="1"/>
  <c r="K124" i="1" s="1"/>
  <c r="J125" i="1"/>
  <c r="K125" i="1" s="1"/>
  <c r="E126" i="1"/>
  <c r="F126" i="1"/>
  <c r="G126" i="1"/>
  <c r="H126" i="1"/>
  <c r="I126" i="1"/>
  <c r="J60" i="1"/>
  <c r="K60" i="1" s="1"/>
  <c r="J120" i="1" l="1"/>
  <c r="K120" i="1"/>
  <c r="K109" i="1"/>
  <c r="K112" i="1" s="1"/>
  <c r="J109" i="1"/>
  <c r="J112" i="1" s="1"/>
  <c r="K126" i="1"/>
  <c r="J126" i="1"/>
  <c r="J61" i="1"/>
  <c r="K61" i="1" s="1"/>
  <c r="J59" i="1"/>
  <c r="K59" i="1" s="1"/>
  <c r="J58" i="1"/>
  <c r="K58" i="1" s="1"/>
  <c r="J57" i="1"/>
  <c r="K57" i="1" s="1"/>
  <c r="J56" i="1"/>
  <c r="K56" i="1" s="1"/>
  <c r="J55" i="1"/>
  <c r="K55" i="1" s="1"/>
  <c r="J35" i="1"/>
  <c r="K35" i="1" s="1"/>
  <c r="J40" i="1"/>
  <c r="K40" i="1" s="1"/>
  <c r="J38" i="1"/>
  <c r="K38" i="1" s="1"/>
  <c r="J37" i="1"/>
  <c r="K37" i="1" s="1"/>
  <c r="J36" i="1"/>
  <c r="K36" i="1" s="1"/>
  <c r="J10" i="1"/>
  <c r="K10" i="1" s="1"/>
  <c r="J11" i="1"/>
  <c r="K11" i="1" s="1"/>
  <c r="J13" i="1"/>
  <c r="K13" i="1" s="1"/>
  <c r="J14" i="1"/>
  <c r="K14" i="1" s="1"/>
  <c r="J9" i="1"/>
  <c r="K9" i="1" s="1"/>
  <c r="J18" i="1"/>
  <c r="K18" i="1" s="1"/>
  <c r="J20" i="1"/>
  <c r="K20" i="1" s="1"/>
  <c r="K24" i="1"/>
  <c r="J25" i="1"/>
  <c r="K25" i="1" s="1"/>
  <c r="J29" i="1"/>
  <c r="K29" i="1" s="1"/>
  <c r="J31" i="1"/>
  <c r="K31" i="1" s="1"/>
  <c r="J44" i="1"/>
  <c r="K44" i="1" s="1"/>
  <c r="K48" i="1"/>
  <c r="J50" i="1"/>
  <c r="K50" i="1" s="1"/>
  <c r="I15" i="1" l="1"/>
  <c r="H15" i="1"/>
  <c r="G15" i="1"/>
  <c r="F15" i="1"/>
  <c r="E15" i="1"/>
  <c r="G26" i="1" l="1"/>
  <c r="G21" i="1"/>
  <c r="F41" i="1"/>
  <c r="F32" i="1"/>
  <c r="F26" i="1"/>
  <c r="F21" i="1"/>
  <c r="H172" i="1"/>
  <c r="I172" i="1"/>
  <c r="G172" i="1"/>
  <c r="F76" i="1"/>
  <c r="G76" i="1"/>
  <c r="H76" i="1"/>
  <c r="I76" i="1"/>
  <c r="E76" i="1"/>
  <c r="G41" i="1"/>
  <c r="H41" i="1"/>
  <c r="I41" i="1"/>
  <c r="E41" i="1"/>
  <c r="J169" i="1" l="1"/>
  <c r="K169" i="1" s="1"/>
  <c r="J170" i="1"/>
  <c r="K170" i="1" s="1"/>
  <c r="J168" i="1"/>
  <c r="K168" i="1" s="1"/>
  <c r="J167" i="1"/>
  <c r="K167" i="1" s="1"/>
  <c r="J161" i="1"/>
  <c r="K161" i="1" s="1"/>
  <c r="J171" i="1"/>
  <c r="K171" i="1" s="1"/>
  <c r="J162" i="1"/>
  <c r="K162" i="1" s="1"/>
  <c r="J154" i="1"/>
  <c r="K154" i="1" s="1"/>
  <c r="J157" i="1"/>
  <c r="K157" i="1" s="1"/>
  <c r="J156" i="1"/>
  <c r="K156" i="1" s="1"/>
  <c r="J155" i="1"/>
  <c r="K155" i="1" s="1"/>
  <c r="J150" i="1"/>
  <c r="K150" i="1" s="1"/>
  <c r="J146" i="1"/>
  <c r="K146" i="1" s="1"/>
  <c r="J145" i="1"/>
  <c r="K145" i="1" s="1"/>
  <c r="J129" i="1"/>
  <c r="J133" i="1"/>
  <c r="K133" i="1" s="1"/>
  <c r="J87" i="1"/>
  <c r="K87" i="1" s="1"/>
  <c r="J86" i="1"/>
  <c r="K86" i="1" s="1"/>
  <c r="J80" i="1"/>
  <c r="K80" i="1" s="1"/>
  <c r="J81" i="1"/>
  <c r="K81" i="1" s="1"/>
  <c r="J82" i="1"/>
  <c r="K82" i="1" s="1"/>
  <c r="J79" i="1"/>
  <c r="K79" i="1" s="1"/>
  <c r="J70" i="1"/>
  <c r="K70" i="1" s="1"/>
  <c r="J69" i="1"/>
  <c r="K69" i="1" s="1"/>
  <c r="J71" i="1"/>
  <c r="K71" i="1" s="1"/>
  <c r="J72" i="1"/>
  <c r="K72" i="1" s="1"/>
  <c r="J74" i="1"/>
  <c r="K74" i="1" s="1"/>
  <c r="J75" i="1"/>
  <c r="K75" i="1" s="1"/>
  <c r="J73" i="1"/>
  <c r="K73" i="1" s="1"/>
  <c r="J65" i="1"/>
  <c r="K65" i="1" s="1"/>
  <c r="K66" i="1" s="1"/>
  <c r="K103" i="1" l="1"/>
  <c r="J103" i="1"/>
  <c r="K15" i="1"/>
  <c r="J15" i="1"/>
  <c r="K26" i="1"/>
  <c r="K21" i="1"/>
  <c r="K83" i="1"/>
  <c r="K32" i="1"/>
  <c r="K41" i="1"/>
  <c r="K172" i="1"/>
  <c r="J172" i="1"/>
  <c r="K45" i="1"/>
  <c r="K62" i="1"/>
  <c r="K76" i="1"/>
  <c r="K51" i="1"/>
  <c r="J76" i="1"/>
  <c r="J41" i="1"/>
  <c r="F51" i="1"/>
  <c r="G51" i="1"/>
  <c r="H51" i="1"/>
  <c r="I51" i="1"/>
  <c r="J51" i="1"/>
  <c r="H21" i="1" l="1"/>
  <c r="I21" i="1"/>
  <c r="J21" i="1"/>
  <c r="E21" i="1"/>
  <c r="I147" i="1" l="1"/>
  <c r="H147" i="1"/>
  <c r="G147" i="1"/>
  <c r="F147" i="1"/>
  <c r="E147" i="1"/>
  <c r="J26" i="1"/>
  <c r="I26" i="1"/>
  <c r="H26" i="1"/>
  <c r="E26" i="1"/>
  <c r="J66" i="1"/>
  <c r="I66" i="1"/>
  <c r="H66" i="1"/>
  <c r="G66" i="1"/>
  <c r="F66" i="1"/>
  <c r="E66" i="1"/>
  <c r="E172" i="1" l="1"/>
  <c r="F158" i="1" l="1"/>
  <c r="G158" i="1"/>
  <c r="H158" i="1"/>
  <c r="I158" i="1"/>
  <c r="J158" i="1"/>
  <c r="K158" i="1"/>
  <c r="E158" i="1"/>
  <c r="I163" i="1"/>
  <c r="H163" i="1"/>
  <c r="G163" i="1"/>
  <c r="F163" i="1"/>
  <c r="E163" i="1"/>
  <c r="J163" i="1"/>
  <c r="I142" i="1"/>
  <c r="H142" i="1"/>
  <c r="G142" i="1"/>
  <c r="F142" i="1"/>
  <c r="E142" i="1"/>
  <c r="K142" i="1"/>
  <c r="K137" i="1"/>
  <c r="J137" i="1"/>
  <c r="I137" i="1"/>
  <c r="H137" i="1"/>
  <c r="G137" i="1"/>
  <c r="F137" i="1"/>
  <c r="E137" i="1"/>
  <c r="I134" i="1"/>
  <c r="H134" i="1"/>
  <c r="G134" i="1"/>
  <c r="F134" i="1"/>
  <c r="E134" i="1"/>
  <c r="J134" i="1"/>
  <c r="F172" i="1"/>
  <c r="K163" i="1" l="1"/>
  <c r="K134" i="1"/>
  <c r="J142" i="1"/>
  <c r="I151" i="1"/>
  <c r="H151" i="1"/>
  <c r="G151" i="1"/>
  <c r="F151" i="1"/>
  <c r="E151" i="1"/>
  <c r="K151" i="1"/>
  <c r="F83" i="1"/>
  <c r="G83" i="1"/>
  <c r="H83" i="1"/>
  <c r="I83" i="1"/>
  <c r="J83" i="1"/>
  <c r="E83" i="1"/>
  <c r="F62" i="1"/>
  <c r="G62" i="1"/>
  <c r="H62" i="1"/>
  <c r="I62" i="1"/>
  <c r="J62" i="1"/>
  <c r="E62" i="1"/>
  <c r="E51" i="1"/>
  <c r="J45" i="1"/>
  <c r="I45" i="1"/>
  <c r="H45" i="1"/>
  <c r="G45" i="1"/>
  <c r="F45" i="1"/>
  <c r="E45" i="1"/>
  <c r="G32" i="1"/>
  <c r="H32" i="1"/>
  <c r="I32" i="1"/>
  <c r="J32" i="1"/>
  <c r="E32" i="1"/>
  <c r="K147" i="1" l="1"/>
  <c r="J147" i="1"/>
  <c r="J151" i="1"/>
</calcChain>
</file>

<file path=xl/sharedStrings.xml><?xml version="1.0" encoding="utf-8"?>
<sst xmlns="http://schemas.openxmlformats.org/spreadsheetml/2006/main" count="419" uniqueCount="200">
  <si>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</si>
  <si>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</si>
  <si>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</si>
  <si>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</si>
  <si>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</si>
  <si>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</si>
  <si>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</si>
  <si>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</si>
  <si>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</si>
  <si>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</si>
  <si>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</si>
  <si>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</si>
  <si>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</si>
  <si>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</si>
  <si>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</si>
  <si>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</si>
  <si>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</si>
  <si>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</si>
  <si>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</si>
  <si>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</si>
  <si>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</si>
  <si>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</si>
  <si>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</si>
  <si>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</si>
  <si>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</si>
  <si>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</si>
  <si>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</si>
  <si>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</si>
  <si>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</si>
  <si>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</si>
  <si>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</si>
  <si>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</si>
  <si>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</si>
  <si>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</si>
  <si>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</si>
  <si>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</si>
  <si>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</si>
  <si>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</si>
  <si>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</si>
  <si>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</si>
  <si>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</si>
  <si>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</si>
  <si>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</si>
  <si>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</si>
  <si>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</si>
  <si>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</si>
  <si>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</si>
  <si>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</si>
  <si>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</si>
  <si>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</si>
  <si>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</si>
  <si>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</si>
  <si>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</si>
  <si>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</si>
  <si>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</si>
  <si>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</si>
  <si>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</si>
  <si>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</si>
  <si>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</si>
  <si>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</si>
  <si>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</si>
  <si>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</si>
  <si>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</si>
  <si>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</si>
  <si>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</si>
  <si>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</si>
  <si>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</si>
  <si>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</si>
  <si>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</si>
  <si>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</si>
  <si>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</si>
  <si>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</si>
  <si>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</si>
  <si>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</si>
  <si>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</si>
  <si>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</si>
  <si>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</si>
  <si>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</si>
  <si>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</si>
  <si>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CARLOS VALDEZ MONTERO</t>
  </si>
  <si>
    <t>JUAN MANUEL MESA HERNANDEZ</t>
  </si>
  <si>
    <t>EMMA PAOLA RODRIGUEZ NAVARRO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</si>
  <si>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</si>
  <si>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</si>
  <si>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</si>
  <si>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</si>
  <si>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</si>
  <si>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</si>
  <si>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</si>
  <si>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</si>
  <si>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</si>
  <si>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</si>
  <si>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</si>
  <si>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</si>
  <si>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</si>
  <si>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</si>
  <si>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</si>
  <si>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</si>
  <si>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</si>
  <si>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</si>
  <si>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</si>
  <si>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</si>
  <si>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</si>
  <si>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</si>
  <si>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</si>
  <si>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</si>
  <si>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</si>
  <si>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</si>
  <si>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</si>
  <si>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</si>
  <si>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</si>
  <si>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</si>
  <si>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</si>
  <si>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</si>
  <si>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</si>
  <si>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</si>
  <si>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</si>
  <si>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</si>
  <si>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</si>
  <si>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</si>
  <si>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</si>
  <si>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</si>
  <si>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</si>
  <si>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</si>
  <si>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</si>
  <si>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</si>
  <si>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</si>
  <si>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</si>
  <si>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</si>
  <si>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</si>
  <si>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</si>
  <si>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</si>
  <si>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</si>
  <si>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</si>
  <si>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</si>
  <si>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</si>
  <si>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</si>
  <si>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</si>
  <si>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</si>
  <si>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</si>
  <si>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</si>
  <si>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</si>
  <si>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</si>
  <si>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</si>
  <si>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</si>
  <si>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</si>
  <si>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</si>
  <si>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</si>
  <si>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</si>
  <si>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</si>
  <si>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</si>
  <si>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</si>
  <si>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</si>
  <si>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</si>
  <si>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</si>
  <si>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</si>
  <si>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</si>
  <si>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</si>
  <si>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</si>
  <si>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</si>
  <si>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</si>
  <si>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</si>
  <si>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</si>
  <si>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</si>
  <si>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</si>
  <si>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</si>
  <si>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</si>
  <si>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</si>
  <si>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</si>
  <si>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</si>
  <si>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</si>
  <si>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</si>
  <si>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</si>
  <si>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</si>
  <si>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</si>
  <si>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</si>
  <si>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</si>
  <si>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</si>
  <si>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</si>
  <si>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</si>
  <si>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</si>
  <si>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</si>
  <si>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</si>
  <si>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</si>
  <si>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</si>
  <si>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</si>
  <si>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</si>
  <si>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</si>
  <si>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</si>
  <si>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</si>
  <si>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</si>
  <si>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</si>
  <si>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</si>
  <si>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</si>
  <si>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</si>
  <si>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>MARITZA BOTIER LORENZO</t>
  </si>
  <si>
    <t xml:space="preserve"> WILMY ALEXANDRO MONTERO CORSINO</t>
  </si>
  <si>
    <t>Mes de ABRIL 2022</t>
  </si>
  <si>
    <t>ENC. DEPARTAMENTO POLITICAS PUBLICAS</t>
  </si>
  <si>
    <t>Lic. José Lucía Rojas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</si>
</sst>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6"/>
  <sheetViews>
    <sheetView showGridLines="0" tabSelected="1" zoomScale="95" zoomScaleNormal="95" zoomScaleSheetLayoutView="76" workbookViewId="0">
      <selection activeCell="A3" sqref="A3:K3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1" t="s">
        <v>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1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7" t="s">
        <v>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7" t="s">
        <v>197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4" t="s">
        <v>0</v>
      </c>
      <c r="B6" s="124" t="s">
        <v>4</v>
      </c>
      <c r="C6" s="122" t="s">
        <v>5</v>
      </c>
      <c r="D6" s="122" t="s">
        <v>179</v>
      </c>
      <c r="E6" s="119" t="s">
        <v>6</v>
      </c>
      <c r="F6" s="119" t="s">
        <v>7</v>
      </c>
      <c r="G6" s="119" t="s">
        <v>8</v>
      </c>
      <c r="H6" s="119" t="s">
        <v>9</v>
      </c>
      <c r="I6" s="119" t="s">
        <v>10</v>
      </c>
      <c r="J6" s="119" t="s">
        <v>11</v>
      </c>
      <c r="K6" s="119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3"/>
      <c r="B7" s="123"/>
      <c r="C7" s="123"/>
      <c r="D7" s="125"/>
      <c r="E7" s="120"/>
      <c r="F7" s="120"/>
      <c r="G7" s="120"/>
      <c r="H7" s="120"/>
      <c r="I7" s="120"/>
      <c r="J7" s="120"/>
      <c r="K7" s="1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136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177</v>
      </c>
      <c r="B9" s="45" t="s">
        <v>178</v>
      </c>
      <c r="C9" s="45" t="s">
        <v>101</v>
      </c>
      <c r="D9" s="83" t="s">
        <v>180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90</v>
      </c>
      <c r="D10" s="84" t="s">
        <v>180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3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109</v>
      </c>
      <c r="B11" s="44" t="s">
        <v>16</v>
      </c>
      <c r="C11" s="45" t="s">
        <v>101</v>
      </c>
      <c r="D11" s="83" t="s">
        <v>180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188</v>
      </c>
      <c r="B12" s="44" t="s">
        <v>189</v>
      </c>
      <c r="C12" s="45" t="s">
        <v>101</v>
      </c>
      <c r="D12" s="83" t="s">
        <v>181</v>
      </c>
      <c r="E12" s="62">
        <v>37500</v>
      </c>
      <c r="F12" s="63">
        <v>1076.25</v>
      </c>
      <c r="G12" s="63">
        <v>89.81</v>
      </c>
      <c r="H12" s="63">
        <v>1140</v>
      </c>
      <c r="I12" s="63">
        <v>25</v>
      </c>
      <c r="J12" s="61">
        <v>2331.06</v>
      </c>
      <c r="K12" s="62">
        <v>35168.94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187</v>
      </c>
      <c r="B13" s="44" t="s">
        <v>155</v>
      </c>
      <c r="C13" s="45" t="s">
        <v>101</v>
      </c>
      <c r="D13" s="83" t="s">
        <v>181</v>
      </c>
      <c r="E13" s="62">
        <v>60000</v>
      </c>
      <c r="F13" s="62">
        <v>1722</v>
      </c>
      <c r="G13" s="62">
        <v>3486.68</v>
      </c>
      <c r="H13" s="62">
        <v>1824</v>
      </c>
      <c r="I13" s="62">
        <v>25</v>
      </c>
      <c r="J13" s="61">
        <f t="shared" ref="J13" si="2">SUM(F13:I13)</f>
        <v>7057.68</v>
      </c>
      <c r="K13" s="62">
        <f t="shared" si="1"/>
        <v>52942.32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170</v>
      </c>
      <c r="B14" s="44" t="s">
        <v>16</v>
      </c>
      <c r="C14" s="45" t="s">
        <v>101</v>
      </c>
      <c r="D14" s="83" t="s">
        <v>181</v>
      </c>
      <c r="E14" s="62">
        <v>40000</v>
      </c>
      <c r="F14" s="61">
        <v>1148</v>
      </c>
      <c r="G14" s="61">
        <v>442.65</v>
      </c>
      <c r="H14" s="61">
        <v>1216</v>
      </c>
      <c r="I14" s="62">
        <v>25</v>
      </c>
      <c r="J14" s="61">
        <f>SUM(F14:I14)</f>
        <v>2831.65</v>
      </c>
      <c r="K14" s="62">
        <f>E14-J14</f>
        <v>37168.35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7" customFormat="1" x14ac:dyDescent="0.25">
      <c r="A15" s="56" t="s">
        <v>17</v>
      </c>
      <c r="B15" s="57">
        <v>8</v>
      </c>
      <c r="C15" s="58"/>
      <c r="D15" s="92"/>
      <c r="E15" s="65">
        <f t="shared" ref="E15:K15" si="3">SUM(E9:E14)</f>
        <v>481500</v>
      </c>
      <c r="F15" s="65">
        <f t="shared" si="3"/>
        <v>13819.05</v>
      </c>
      <c r="G15" s="65">
        <f t="shared" si="3"/>
        <v>55765.259999999995</v>
      </c>
      <c r="H15" s="65">
        <f t="shared" si="3"/>
        <v>12285.4</v>
      </c>
      <c r="I15" s="65">
        <f t="shared" si="3"/>
        <v>150</v>
      </c>
      <c r="J15" s="65">
        <f t="shared" si="3"/>
        <v>82019.709999999992</v>
      </c>
      <c r="K15" s="65">
        <f t="shared" si="3"/>
        <v>399480.29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2" customFormat="1" x14ac:dyDescent="0.25">
      <c r="A16" s="22"/>
      <c r="B16" s="22"/>
      <c r="C16" s="26"/>
      <c r="D16" s="91"/>
      <c r="E16" s="60"/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22" t="s">
        <v>113</v>
      </c>
      <c r="B17" s="22"/>
      <c r="C17" s="26"/>
      <c r="D17" s="91"/>
      <c r="E17" s="60" t="s">
        <v>175</v>
      </c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27</v>
      </c>
      <c r="B18" s="18" t="s">
        <v>28</v>
      </c>
      <c r="C18" s="27" t="s">
        <v>87</v>
      </c>
      <c r="D18" s="85" t="s">
        <v>180</v>
      </c>
      <c r="E18" s="66">
        <v>60000</v>
      </c>
      <c r="F18" s="67">
        <v>1722</v>
      </c>
      <c r="G18" s="66">
        <v>3486.68</v>
      </c>
      <c r="H18" s="66">
        <v>1824</v>
      </c>
      <c r="I18" s="66">
        <v>25</v>
      </c>
      <c r="J18" s="61">
        <f>SUM(F18:I18)</f>
        <v>7057.68</v>
      </c>
      <c r="K18" s="62">
        <f>E18-J18</f>
        <v>52942.32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190</v>
      </c>
      <c r="B19" s="18" t="s">
        <v>16</v>
      </c>
      <c r="C19" s="27" t="s">
        <v>101</v>
      </c>
      <c r="D19" s="85" t="s">
        <v>180</v>
      </c>
      <c r="E19" s="66">
        <v>125000</v>
      </c>
      <c r="F19" s="67">
        <v>3587.5</v>
      </c>
      <c r="G19" s="66">
        <v>17985.990000000002</v>
      </c>
      <c r="H19" s="66">
        <v>3800</v>
      </c>
      <c r="I19" s="66">
        <v>25</v>
      </c>
      <c r="J19" s="61">
        <v>25398.49</v>
      </c>
      <c r="K19" s="62">
        <v>99601.51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26</v>
      </c>
      <c r="B20" s="18" t="s">
        <v>28</v>
      </c>
      <c r="C20" s="27" t="s">
        <v>87</v>
      </c>
      <c r="D20" s="85" t="s">
        <v>181</v>
      </c>
      <c r="E20" s="62">
        <v>32000</v>
      </c>
      <c r="F20" s="62">
        <v>918.4</v>
      </c>
      <c r="G20" s="62">
        <v>0</v>
      </c>
      <c r="H20" s="62">
        <v>972.8</v>
      </c>
      <c r="I20" s="62">
        <v>1502.72</v>
      </c>
      <c r="J20" s="61">
        <f t="shared" ref="J20" si="4">SUM(F20:I20)</f>
        <v>3393.92</v>
      </c>
      <c r="K20" s="62">
        <f t="shared" ref="K20" si="5">E20-J20</f>
        <v>28606.080000000002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3</v>
      </c>
      <c r="C21" s="58"/>
      <c r="D21" s="92"/>
      <c r="E21" s="65">
        <f t="shared" ref="E21:K21" si="6">SUM(E18:E20)</f>
        <v>217000</v>
      </c>
      <c r="F21" s="65">
        <f t="shared" si="6"/>
        <v>6227.9</v>
      </c>
      <c r="G21" s="65">
        <f t="shared" si="6"/>
        <v>21472.670000000002</v>
      </c>
      <c r="H21" s="65">
        <f t="shared" si="6"/>
        <v>6596.8</v>
      </c>
      <c r="I21" s="65">
        <f t="shared" si="6"/>
        <v>1552.72</v>
      </c>
      <c r="J21" s="65">
        <f t="shared" si="6"/>
        <v>35850.090000000004</v>
      </c>
      <c r="K21" s="65">
        <f t="shared" si="6"/>
        <v>181149.90999999997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137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169</v>
      </c>
      <c r="B24" s="13" t="s">
        <v>138</v>
      </c>
      <c r="C24" s="15" t="s">
        <v>90</v>
      </c>
      <c r="D24" s="84" t="s">
        <v>181</v>
      </c>
      <c r="E24" s="66">
        <v>110000</v>
      </c>
      <c r="F24" s="66">
        <v>3157</v>
      </c>
      <c r="G24" s="68">
        <v>13782.56</v>
      </c>
      <c r="H24" s="66">
        <v>3344</v>
      </c>
      <c r="I24" s="66">
        <v>2725.24</v>
      </c>
      <c r="J24" s="61">
        <f>+F24+G24+H24+I24</f>
        <v>23008.799999999996</v>
      </c>
      <c r="K24" s="62">
        <f>E24-J24</f>
        <v>86991.200000000012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148</v>
      </c>
      <c r="B25" s="35" t="s">
        <v>149</v>
      </c>
      <c r="C25" s="35" t="s">
        <v>90</v>
      </c>
      <c r="D25" s="86" t="s">
        <v>181</v>
      </c>
      <c r="E25" s="69">
        <v>50000</v>
      </c>
      <c r="F25" s="63">
        <v>1435</v>
      </c>
      <c r="G25" s="63">
        <v>1854</v>
      </c>
      <c r="H25" s="63">
        <v>1520</v>
      </c>
      <c r="I25" s="63">
        <v>25</v>
      </c>
      <c r="J25" s="61">
        <f t="shared" ref="J25" si="7">SUM(F25:I25)</f>
        <v>4834</v>
      </c>
      <c r="K25" s="62">
        <f t="shared" ref="K25" si="8"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56" t="s">
        <v>17</v>
      </c>
      <c r="B26" s="57">
        <v>2</v>
      </c>
      <c r="C26" s="58"/>
      <c r="D26" s="92"/>
      <c r="E26" s="65">
        <f t="shared" ref="E26:K26" si="9">SUM(E24:E25)</f>
        <v>160000</v>
      </c>
      <c r="F26" s="65">
        <f>SUM(F24:F25)</f>
        <v>4592</v>
      </c>
      <c r="G26" s="65">
        <f>SUM(G24:G25)</f>
        <v>15636.56</v>
      </c>
      <c r="H26" s="65">
        <f t="shared" si="9"/>
        <v>4864</v>
      </c>
      <c r="I26" s="65">
        <f t="shared" si="9"/>
        <v>2750.24</v>
      </c>
      <c r="J26" s="65">
        <f t="shared" si="9"/>
        <v>27842.799999999996</v>
      </c>
      <c r="K26" s="65">
        <f t="shared" si="9"/>
        <v>132157.20000000001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6"/>
      <c r="E27" s="69"/>
      <c r="F27" s="63"/>
      <c r="G27" s="63"/>
      <c r="H27" s="63"/>
      <c r="I27" s="63"/>
      <c r="J27" s="63"/>
      <c r="K27" s="6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115</v>
      </c>
      <c r="B28" s="22"/>
      <c r="C28" s="26"/>
      <c r="D28" s="91"/>
      <c r="E28" s="60"/>
      <c r="F28" s="60"/>
      <c r="G28" s="60"/>
      <c r="H28" s="60"/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93</v>
      </c>
      <c r="B29" s="24" t="s">
        <v>30</v>
      </c>
      <c r="C29" s="37" t="s">
        <v>90</v>
      </c>
      <c r="D29" s="87" t="s">
        <v>181</v>
      </c>
      <c r="E29" s="64">
        <v>55000</v>
      </c>
      <c r="F29" s="64">
        <v>1578.5</v>
      </c>
      <c r="G29" s="64">
        <v>2559.6799999999998</v>
      </c>
      <c r="H29" s="64">
        <v>1672</v>
      </c>
      <c r="I29" s="64">
        <v>25</v>
      </c>
      <c r="J29" s="61">
        <f t="shared" ref="J29:J31" si="10">SUM(F29:I29)</f>
        <v>5835.18</v>
      </c>
      <c r="K29" s="62">
        <f t="shared" ref="K29:K31" si="11">E29-J29</f>
        <v>49164.82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191</v>
      </c>
      <c r="B30" s="24" t="s">
        <v>16</v>
      </c>
      <c r="C30" s="37" t="s">
        <v>90</v>
      </c>
      <c r="D30" s="87" t="s">
        <v>180</v>
      </c>
      <c r="E30" s="64">
        <v>85000</v>
      </c>
      <c r="F30" s="64">
        <v>2439.5</v>
      </c>
      <c r="G30" s="64">
        <v>8576.99</v>
      </c>
      <c r="H30" s="64">
        <v>2584</v>
      </c>
      <c r="I30" s="64">
        <v>25</v>
      </c>
      <c r="J30" s="61">
        <v>13625.49</v>
      </c>
      <c r="K30" s="62">
        <v>71374.509999999995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74</v>
      </c>
      <c r="B31" s="24" t="s">
        <v>159</v>
      </c>
      <c r="C31" s="37" t="s">
        <v>90</v>
      </c>
      <c r="D31" s="87" t="s">
        <v>180</v>
      </c>
      <c r="E31" s="64">
        <v>36000</v>
      </c>
      <c r="F31" s="64">
        <v>1033.2</v>
      </c>
      <c r="G31" s="64">
        <v>0</v>
      </c>
      <c r="H31" s="64">
        <v>1094.4000000000001</v>
      </c>
      <c r="I31" s="64">
        <v>25</v>
      </c>
      <c r="J31" s="61">
        <f t="shared" si="10"/>
        <v>2152.6000000000004</v>
      </c>
      <c r="K31" s="62">
        <f t="shared" si="11"/>
        <v>33847.4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6" t="s">
        <v>17</v>
      </c>
      <c r="B32" s="57">
        <v>3</v>
      </c>
      <c r="C32" s="58"/>
      <c r="D32" s="92"/>
      <c r="E32" s="65">
        <f t="shared" ref="E32:K32" si="12">SUBTOTAL(9,E29:E31)</f>
        <v>176000</v>
      </c>
      <c r="F32" s="65">
        <f t="shared" si="12"/>
        <v>5051.2</v>
      </c>
      <c r="G32" s="65">
        <f t="shared" si="12"/>
        <v>11136.67</v>
      </c>
      <c r="H32" s="65">
        <f t="shared" si="12"/>
        <v>5350.4</v>
      </c>
      <c r="I32" s="65">
        <f t="shared" si="12"/>
        <v>75</v>
      </c>
      <c r="J32" s="65">
        <f t="shared" si="12"/>
        <v>21613.269999999997</v>
      </c>
      <c r="K32" s="65">
        <f t="shared" si="12"/>
        <v>154386.72999999998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7"/>
      <c r="E33" s="64"/>
      <c r="F33" s="64"/>
      <c r="G33" s="64"/>
      <c r="H33" s="64"/>
      <c r="I33" s="64"/>
      <c r="J33" s="64"/>
      <c r="K33" s="6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139</v>
      </c>
      <c r="B34" s="22"/>
      <c r="C34" s="26"/>
      <c r="D34" s="91"/>
      <c r="E34" s="60"/>
      <c r="F34" s="60"/>
      <c r="G34" s="60"/>
      <c r="H34" s="60"/>
      <c r="I34" s="60"/>
      <c r="J34" s="60"/>
      <c r="K34" s="60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24</v>
      </c>
      <c r="B35" s="11" t="s">
        <v>133</v>
      </c>
      <c r="C35" s="15" t="s">
        <v>101</v>
      </c>
      <c r="D35" s="84" t="s">
        <v>181</v>
      </c>
      <c r="E35" s="66">
        <v>85000</v>
      </c>
      <c r="F35" s="66">
        <v>2439.5</v>
      </c>
      <c r="G35" s="66">
        <v>8576.99</v>
      </c>
      <c r="H35" s="66">
        <v>2584</v>
      </c>
      <c r="I35" s="66">
        <v>25</v>
      </c>
      <c r="J35" s="61">
        <f>SUM(F35:I35)</f>
        <v>13625.49</v>
      </c>
      <c r="K35" s="62">
        <f>E35-J35</f>
        <v>71374.509999999995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22</v>
      </c>
      <c r="B36" s="44" t="s">
        <v>140</v>
      </c>
      <c r="C36" s="45" t="s">
        <v>101</v>
      </c>
      <c r="D36" s="83" t="s">
        <v>180</v>
      </c>
      <c r="E36" s="61">
        <v>26250</v>
      </c>
      <c r="F36" s="61">
        <v>753.38</v>
      </c>
      <c r="G36" s="61">
        <v>0</v>
      </c>
      <c r="H36" s="61">
        <v>798</v>
      </c>
      <c r="I36" s="61">
        <v>280.2</v>
      </c>
      <c r="J36" s="61">
        <f t="shared" ref="J36:J40" si="13">SUM(F36:I36)</f>
        <v>1831.5800000000002</v>
      </c>
      <c r="K36" s="62">
        <f t="shared" ref="K36:K40" si="14">E36-J36</f>
        <v>24418.42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19</v>
      </c>
      <c r="B37" s="44" t="s">
        <v>160</v>
      </c>
      <c r="C37" s="45" t="s">
        <v>101</v>
      </c>
      <c r="D37" s="83" t="s">
        <v>180</v>
      </c>
      <c r="E37" s="61">
        <v>40000</v>
      </c>
      <c r="F37" s="61">
        <v>1148</v>
      </c>
      <c r="G37" s="61">
        <v>442.65</v>
      </c>
      <c r="H37" s="61">
        <v>1216</v>
      </c>
      <c r="I37" s="61">
        <v>280.2</v>
      </c>
      <c r="J37" s="61">
        <f t="shared" ref="J37" si="15">SUM(F37:I37)</f>
        <v>3086.85</v>
      </c>
      <c r="K37" s="62">
        <f t="shared" si="14"/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150</v>
      </c>
      <c r="B38" s="11" t="s">
        <v>151</v>
      </c>
      <c r="C38" s="9" t="s">
        <v>101</v>
      </c>
      <c r="D38" s="88" t="s">
        <v>180</v>
      </c>
      <c r="E38" s="62">
        <v>41000</v>
      </c>
      <c r="F38" s="62">
        <v>1176.7</v>
      </c>
      <c r="G38" s="62">
        <v>381.27</v>
      </c>
      <c r="H38" s="62">
        <v>1246.4000000000001</v>
      </c>
      <c r="I38" s="62">
        <v>1375.12</v>
      </c>
      <c r="J38" s="61">
        <f t="shared" si="13"/>
        <v>4179.49</v>
      </c>
      <c r="K38" s="62">
        <f t="shared" si="14"/>
        <v>36820.51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192</v>
      </c>
      <c r="B39" s="11" t="s">
        <v>151</v>
      </c>
      <c r="C39" s="9" t="s">
        <v>101</v>
      </c>
      <c r="D39" s="88" t="s">
        <v>180</v>
      </c>
      <c r="E39" s="62">
        <v>41000</v>
      </c>
      <c r="F39" s="62">
        <v>1176.7</v>
      </c>
      <c r="G39" s="62">
        <v>583.79</v>
      </c>
      <c r="H39" s="62">
        <v>1246.4000000000001</v>
      </c>
      <c r="I39" s="62">
        <v>25</v>
      </c>
      <c r="J39" s="61">
        <v>3031.89</v>
      </c>
      <c r="K39" s="62">
        <v>37968.11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183</v>
      </c>
      <c r="B40" s="11" t="s">
        <v>176</v>
      </c>
      <c r="C40" s="9" t="s">
        <v>101</v>
      </c>
      <c r="D40" s="88" t="s">
        <v>181</v>
      </c>
      <c r="E40" s="62">
        <v>37000</v>
      </c>
      <c r="F40" s="62">
        <v>1061.9000000000001</v>
      </c>
      <c r="G40" s="62">
        <v>0</v>
      </c>
      <c r="H40" s="62">
        <v>1124.8</v>
      </c>
      <c r="I40" s="62">
        <v>1375.12</v>
      </c>
      <c r="J40" s="61">
        <f t="shared" si="13"/>
        <v>3561.8199999999997</v>
      </c>
      <c r="K40" s="62">
        <f t="shared" si="14"/>
        <v>33438.18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6</v>
      </c>
      <c r="C41" s="58"/>
      <c r="D41" s="92"/>
      <c r="E41" s="65">
        <f>SUM(E35:E40)</f>
        <v>270250</v>
      </c>
      <c r="F41" s="65">
        <f>SUM(F35:F40)</f>
        <v>7756.18</v>
      </c>
      <c r="G41" s="65">
        <f t="shared" ref="G41:K41" si="16">SUM(G35:G40)</f>
        <v>9984.7000000000007</v>
      </c>
      <c r="H41" s="65">
        <f t="shared" si="16"/>
        <v>8215.5999999999985</v>
      </c>
      <c r="I41" s="65">
        <f t="shared" si="16"/>
        <v>3360.64</v>
      </c>
      <c r="J41" s="65">
        <f t="shared" si="16"/>
        <v>29317.119999999995</v>
      </c>
      <c r="K41" s="65">
        <f t="shared" si="16"/>
        <v>240932.88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141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1" t="s">
        <v>142</v>
      </c>
      <c r="B44" s="11" t="s">
        <v>134</v>
      </c>
      <c r="C44" s="27" t="s">
        <v>87</v>
      </c>
      <c r="D44" s="84" t="s">
        <v>180</v>
      </c>
      <c r="E44" s="66">
        <v>45000</v>
      </c>
      <c r="F44" s="66">
        <v>1291.5</v>
      </c>
      <c r="G44" s="66">
        <v>945.81</v>
      </c>
      <c r="H44" s="66">
        <v>1368</v>
      </c>
      <c r="I44" s="66">
        <v>1375.12</v>
      </c>
      <c r="J44" s="61">
        <f t="shared" ref="J44" si="17">SUM(F44:I44)</f>
        <v>4980.43</v>
      </c>
      <c r="K44" s="62">
        <f t="shared" ref="K44" si="18">E44-J44</f>
        <v>40019.57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1</v>
      </c>
      <c r="C45" s="58"/>
      <c r="D45" s="92"/>
      <c r="E45" s="65">
        <f t="shared" ref="E45:K45" si="19">SUBTOTAL(9,E43:E44)</f>
        <v>45000</v>
      </c>
      <c r="F45" s="65">
        <f t="shared" si="19"/>
        <v>1291.5</v>
      </c>
      <c r="G45" s="65">
        <f t="shared" si="19"/>
        <v>945.81</v>
      </c>
      <c r="H45" s="65">
        <f t="shared" si="19"/>
        <v>1368</v>
      </c>
      <c r="I45" s="65">
        <f t="shared" si="19"/>
        <v>1375.12</v>
      </c>
      <c r="J45" s="65">
        <f t="shared" si="19"/>
        <v>4980.43</v>
      </c>
      <c r="K45" s="65">
        <f t="shared" si="19"/>
        <v>40019.57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143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8" t="s">
        <v>18</v>
      </c>
      <c r="B48" s="18" t="s">
        <v>174</v>
      </c>
      <c r="C48" s="109" t="s">
        <v>87</v>
      </c>
      <c r="D48" s="89" t="s">
        <v>180</v>
      </c>
      <c r="E48" s="63">
        <v>145000</v>
      </c>
      <c r="F48" s="63">
        <v>4161.5</v>
      </c>
      <c r="G48" s="63">
        <v>22690.49</v>
      </c>
      <c r="H48" s="63">
        <v>4408</v>
      </c>
      <c r="I48" s="63">
        <v>3685</v>
      </c>
      <c r="J48" s="61">
        <f>+F48+G48+H48+I48</f>
        <v>34944.990000000005</v>
      </c>
      <c r="K48" s="62">
        <f t="shared" ref="K48:K50" si="20">E48-J48</f>
        <v>110055.01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8" t="s">
        <v>193</v>
      </c>
      <c r="B49" s="18" t="s">
        <v>16</v>
      </c>
      <c r="C49" s="109" t="s">
        <v>90</v>
      </c>
      <c r="D49" s="89" t="s">
        <v>180</v>
      </c>
      <c r="E49" s="63">
        <v>145000</v>
      </c>
      <c r="F49" s="63">
        <v>4161.5</v>
      </c>
      <c r="G49" s="63">
        <v>22690.49</v>
      </c>
      <c r="H49" s="63">
        <v>4408</v>
      </c>
      <c r="I49" s="63">
        <v>25</v>
      </c>
      <c r="J49" s="61">
        <v>31284.99</v>
      </c>
      <c r="K49" s="62">
        <v>113715.01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24" t="s">
        <v>98</v>
      </c>
      <c r="B50" s="24" t="s">
        <v>46</v>
      </c>
      <c r="C50" s="37" t="s">
        <v>90</v>
      </c>
      <c r="D50" s="87" t="s">
        <v>181</v>
      </c>
      <c r="E50" s="64">
        <v>67000</v>
      </c>
      <c r="F50" s="64">
        <v>1922.9</v>
      </c>
      <c r="G50" s="64">
        <v>3066.41</v>
      </c>
      <c r="H50" s="64">
        <v>2036.8</v>
      </c>
      <c r="I50" s="64">
        <v>25</v>
      </c>
      <c r="J50" s="61">
        <f t="shared" ref="J50" si="21">SUM(F50:I50)</f>
        <v>7051.11</v>
      </c>
      <c r="K50" s="62">
        <f t="shared" si="20"/>
        <v>59948.89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7" customFormat="1" x14ac:dyDescent="0.25">
      <c r="A51" s="56" t="s">
        <v>17</v>
      </c>
      <c r="B51" s="57">
        <v>3</v>
      </c>
      <c r="C51" s="58"/>
      <c r="D51" s="92"/>
      <c r="E51" s="65">
        <f t="shared" ref="E51:K51" si="22">SUBTOTAL(9,E48:E50)</f>
        <v>357000</v>
      </c>
      <c r="F51" s="65">
        <f t="shared" si="22"/>
        <v>10245.9</v>
      </c>
      <c r="G51" s="65">
        <f t="shared" si="22"/>
        <v>48447.39</v>
      </c>
      <c r="H51" s="65">
        <f t="shared" si="22"/>
        <v>10852.8</v>
      </c>
      <c r="I51" s="65">
        <f t="shared" si="22"/>
        <v>3735</v>
      </c>
      <c r="J51" s="65">
        <f t="shared" si="22"/>
        <v>73281.090000000011</v>
      </c>
      <c r="K51" s="65">
        <f t="shared" si="22"/>
        <v>283718.90999999997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32" customFormat="1" x14ac:dyDescent="0.25">
      <c r="A52" s="38"/>
      <c r="B52" s="22"/>
      <c r="C52" s="26"/>
      <c r="D52" s="91"/>
      <c r="E52" s="60"/>
      <c r="F52" s="60"/>
      <c r="G52" s="60"/>
      <c r="H52" s="60"/>
      <c r="I52" s="60"/>
      <c r="J52" s="60"/>
      <c r="K52" s="6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38"/>
      <c r="B53" s="22"/>
      <c r="C53" s="26"/>
      <c r="D53" s="91"/>
      <c r="E53" s="60"/>
      <c r="F53" s="60"/>
      <c r="G53" s="60"/>
      <c r="H53" s="60"/>
      <c r="I53" s="60"/>
      <c r="J53" s="60"/>
      <c r="K53" s="6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40" t="s">
        <v>114</v>
      </c>
      <c r="B54" s="22"/>
      <c r="C54" s="26"/>
      <c r="D54" s="91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144</v>
      </c>
      <c r="B55" s="13" t="s">
        <v>99</v>
      </c>
      <c r="C55" s="37" t="s">
        <v>90</v>
      </c>
      <c r="D55" s="87" t="s">
        <v>180</v>
      </c>
      <c r="E55" s="64">
        <v>55000</v>
      </c>
      <c r="F55" s="64">
        <v>1578.5</v>
      </c>
      <c r="G55" s="64">
        <v>2559.6799999999998</v>
      </c>
      <c r="H55" s="64">
        <v>1672</v>
      </c>
      <c r="I55" s="64">
        <v>1385</v>
      </c>
      <c r="J55" s="61">
        <f t="shared" ref="J55" si="23">SUM(F55:I55)</f>
        <v>7195.18</v>
      </c>
      <c r="K55" s="62">
        <f t="shared" ref="K55:K61" si="24">E55-J55</f>
        <v>47804.82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1" t="s">
        <v>70</v>
      </c>
      <c r="B56" s="11" t="s">
        <v>54</v>
      </c>
      <c r="C56" s="20" t="s">
        <v>87</v>
      </c>
      <c r="D56" s="87" t="s">
        <v>181</v>
      </c>
      <c r="E56" s="64">
        <v>55000</v>
      </c>
      <c r="F56" s="64">
        <v>1578.5</v>
      </c>
      <c r="G56" s="64">
        <v>2559.6799999999998</v>
      </c>
      <c r="H56" s="64">
        <v>1672</v>
      </c>
      <c r="I56" s="64">
        <v>1667.8</v>
      </c>
      <c r="J56" s="61">
        <f t="shared" ref="J56:J61" si="25">SUM(F56:I56)</f>
        <v>7477.9800000000005</v>
      </c>
      <c r="K56" s="62">
        <f t="shared" si="24"/>
        <v>47522.02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71</v>
      </c>
      <c r="B57" s="18" t="s">
        <v>55</v>
      </c>
      <c r="C57" s="20" t="s">
        <v>154</v>
      </c>
      <c r="D57" s="87" t="s">
        <v>181</v>
      </c>
      <c r="E57" s="64">
        <v>22599.26</v>
      </c>
      <c r="F57" s="64">
        <v>648.6</v>
      </c>
      <c r="G57" s="64">
        <v>0</v>
      </c>
      <c r="H57" s="64">
        <v>687.02</v>
      </c>
      <c r="I57" s="64">
        <v>152.6</v>
      </c>
      <c r="J57" s="61">
        <f t="shared" si="25"/>
        <v>1488.2199999999998</v>
      </c>
      <c r="K57" s="62">
        <f t="shared" si="24"/>
        <v>21111.039999999997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72</v>
      </c>
      <c r="B58" s="18" t="s">
        <v>158</v>
      </c>
      <c r="C58" s="20" t="s">
        <v>90</v>
      </c>
      <c r="D58" s="87" t="s">
        <v>181</v>
      </c>
      <c r="E58" s="64">
        <v>32000</v>
      </c>
      <c r="F58" s="64">
        <v>918.4</v>
      </c>
      <c r="G58" s="64">
        <v>0</v>
      </c>
      <c r="H58" s="64">
        <v>972.8</v>
      </c>
      <c r="I58" s="64">
        <v>25</v>
      </c>
      <c r="J58" s="61">
        <f t="shared" si="25"/>
        <v>1916.1999999999998</v>
      </c>
      <c r="K58" s="62">
        <f t="shared" si="24"/>
        <v>30083.8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73</v>
      </c>
      <c r="B59" s="18" t="s">
        <v>145</v>
      </c>
      <c r="C59" s="20" t="s">
        <v>87</v>
      </c>
      <c r="D59" s="87" t="s">
        <v>181</v>
      </c>
      <c r="E59" s="64">
        <v>55000</v>
      </c>
      <c r="F59" s="64">
        <v>1578.5</v>
      </c>
      <c r="G59" s="64">
        <v>2559.6799999999998</v>
      </c>
      <c r="H59" s="64">
        <v>1672</v>
      </c>
      <c r="I59" s="64">
        <v>668.6</v>
      </c>
      <c r="J59" s="61">
        <f t="shared" si="25"/>
        <v>6478.7800000000007</v>
      </c>
      <c r="K59" s="62">
        <f t="shared" si="24"/>
        <v>48521.22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194</v>
      </c>
      <c r="B60" s="18" t="s">
        <v>16</v>
      </c>
      <c r="C60" s="20" t="s">
        <v>90</v>
      </c>
      <c r="D60" s="87" t="s">
        <v>181</v>
      </c>
      <c r="E60" s="64">
        <v>60000</v>
      </c>
      <c r="F60" s="64">
        <v>1722</v>
      </c>
      <c r="G60" s="64">
        <v>3486.68</v>
      </c>
      <c r="H60" s="64">
        <v>1824</v>
      </c>
      <c r="I60" s="64">
        <v>25</v>
      </c>
      <c r="J60" s="61">
        <f t="shared" si="25"/>
        <v>7057.68</v>
      </c>
      <c r="K60" s="62">
        <f t="shared" si="24"/>
        <v>52942.32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7" customFormat="1" x14ac:dyDescent="0.25">
      <c r="A61" s="12" t="s">
        <v>76</v>
      </c>
      <c r="B61" s="12" t="s">
        <v>173</v>
      </c>
      <c r="C61" s="37" t="s">
        <v>90</v>
      </c>
      <c r="D61" s="87" t="s">
        <v>181</v>
      </c>
      <c r="E61" s="64">
        <v>45000</v>
      </c>
      <c r="F61" s="64">
        <v>1291.5</v>
      </c>
      <c r="G61" s="64">
        <v>945.81</v>
      </c>
      <c r="H61" s="64">
        <v>1368</v>
      </c>
      <c r="I61" s="64">
        <v>1375.12</v>
      </c>
      <c r="J61" s="61">
        <f t="shared" si="25"/>
        <v>4980.43</v>
      </c>
      <c r="K61" s="62">
        <f t="shared" si="24"/>
        <v>40019.57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37" customFormat="1" x14ac:dyDescent="0.25">
      <c r="A62" s="56" t="s">
        <v>17</v>
      </c>
      <c r="B62" s="57">
        <v>7</v>
      </c>
      <c r="C62" s="58"/>
      <c r="D62" s="92"/>
      <c r="E62" s="65">
        <f t="shared" ref="E62:K62" si="26">SUBTOTAL(9,E55:E61)</f>
        <v>324599.26</v>
      </c>
      <c r="F62" s="65">
        <f t="shared" si="26"/>
        <v>9316</v>
      </c>
      <c r="G62" s="65">
        <f t="shared" si="26"/>
        <v>12111.529999999999</v>
      </c>
      <c r="H62" s="65">
        <f t="shared" si="26"/>
        <v>9867.82</v>
      </c>
      <c r="I62" s="65">
        <f t="shared" si="26"/>
        <v>5299.12</v>
      </c>
      <c r="J62" s="65">
        <f t="shared" si="26"/>
        <v>36594.47</v>
      </c>
      <c r="K62" s="65">
        <f t="shared" si="26"/>
        <v>288004.78999999998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2" customFormat="1" x14ac:dyDescent="0.25">
      <c r="A63" s="22"/>
      <c r="B63" s="49"/>
      <c r="C63" s="26" t="s">
        <v>182</v>
      </c>
      <c r="D63" s="91"/>
      <c r="E63" s="60"/>
      <c r="F63" s="60"/>
      <c r="G63" s="60"/>
      <c r="H63" s="60"/>
      <c r="I63" s="60"/>
      <c r="J63" s="60"/>
      <c r="K63" s="60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40" t="s">
        <v>112</v>
      </c>
      <c r="B64" s="22"/>
      <c r="C64" s="26"/>
      <c r="D64" s="91"/>
      <c r="E64" s="60"/>
      <c r="F64" s="60"/>
      <c r="G64" s="60"/>
      <c r="H64" s="60"/>
      <c r="I64" s="60"/>
      <c r="J64" s="60"/>
      <c r="K64" s="60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7" customFormat="1" x14ac:dyDescent="0.25">
      <c r="A65" s="18" t="s">
        <v>97</v>
      </c>
      <c r="B65" s="18" t="s">
        <v>172</v>
      </c>
      <c r="C65" s="20" t="s">
        <v>89</v>
      </c>
      <c r="D65" s="87" t="s">
        <v>181</v>
      </c>
      <c r="E65" s="63">
        <v>54000</v>
      </c>
      <c r="F65" s="63">
        <v>1549.8</v>
      </c>
      <c r="G65" s="69">
        <v>2301.79</v>
      </c>
      <c r="H65" s="63">
        <v>1641.6</v>
      </c>
      <c r="I65" s="63">
        <v>25</v>
      </c>
      <c r="J65" s="61">
        <f t="shared" ref="J65" si="27">SUM(F65:I65)</f>
        <v>5518.1900000000005</v>
      </c>
      <c r="K65" s="62">
        <f t="shared" ref="K65" si="28">E65-J65</f>
        <v>48481.81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7" customFormat="1" x14ac:dyDescent="0.25">
      <c r="A66" s="56" t="s">
        <v>17</v>
      </c>
      <c r="B66" s="57">
        <v>1</v>
      </c>
      <c r="C66" s="58"/>
      <c r="D66" s="92"/>
      <c r="E66" s="65">
        <f t="shared" ref="E66:K66" si="29">SUM(E65:E65)</f>
        <v>54000</v>
      </c>
      <c r="F66" s="65">
        <f t="shared" si="29"/>
        <v>1549.8</v>
      </c>
      <c r="G66" s="65">
        <f t="shared" si="29"/>
        <v>2301.79</v>
      </c>
      <c r="H66" s="65">
        <f t="shared" si="29"/>
        <v>1641.6</v>
      </c>
      <c r="I66" s="65">
        <f t="shared" si="29"/>
        <v>25</v>
      </c>
      <c r="J66" s="65">
        <f t="shared" si="29"/>
        <v>5518.1900000000005</v>
      </c>
      <c r="K66" s="65">
        <f t="shared" si="29"/>
        <v>48481.81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2" customFormat="1" x14ac:dyDescent="0.25">
      <c r="A67" s="38"/>
      <c r="B67" s="22"/>
      <c r="C67" s="26"/>
      <c r="D67" s="91"/>
      <c r="E67" s="60"/>
      <c r="F67" s="60"/>
      <c r="G67" s="60"/>
      <c r="H67" s="60"/>
      <c r="I67" s="60"/>
      <c r="J67" s="60"/>
      <c r="K67" s="6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40" t="s">
        <v>111</v>
      </c>
      <c r="B68" s="22"/>
      <c r="C68" s="26"/>
      <c r="D68" s="91"/>
      <c r="E68" s="60"/>
      <c r="F68" s="60"/>
      <c r="G68" s="60"/>
      <c r="H68" s="60"/>
      <c r="I68" s="60"/>
      <c r="J68" s="60"/>
      <c r="K68" s="6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8" t="s">
        <v>44</v>
      </c>
      <c r="B69" s="18" t="s">
        <v>104</v>
      </c>
      <c r="C69" s="110" t="s">
        <v>89</v>
      </c>
      <c r="D69" s="93" t="s">
        <v>181</v>
      </c>
      <c r="E69" s="66">
        <v>73500</v>
      </c>
      <c r="F69" s="70">
        <v>2109.4499999999998</v>
      </c>
      <c r="G69" s="66">
        <v>6027.11</v>
      </c>
      <c r="H69" s="66">
        <v>2234.4</v>
      </c>
      <c r="I69" s="66">
        <v>280.2</v>
      </c>
      <c r="J69" s="61">
        <f>SUM(F69:I69)</f>
        <v>10651.16</v>
      </c>
      <c r="K69" s="62">
        <f>E69-J69</f>
        <v>62848.84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7" customFormat="1" x14ac:dyDescent="0.25">
      <c r="A70" s="13" t="s">
        <v>81</v>
      </c>
      <c r="B70" s="18" t="s">
        <v>135</v>
      </c>
      <c r="C70" s="15" t="s">
        <v>90</v>
      </c>
      <c r="D70" s="84" t="s">
        <v>181</v>
      </c>
      <c r="E70" s="62">
        <v>35000</v>
      </c>
      <c r="F70" s="62">
        <v>1004.5</v>
      </c>
      <c r="G70" s="62">
        <v>0</v>
      </c>
      <c r="H70" s="62">
        <v>1064</v>
      </c>
      <c r="I70" s="62">
        <v>25</v>
      </c>
      <c r="J70" s="61">
        <f t="shared" ref="J70" si="30">SUM(F70:I70)</f>
        <v>2093.5</v>
      </c>
      <c r="K70" s="62">
        <f t="shared" ref="K70" si="31">E70-J70</f>
        <v>32906.5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2" customFormat="1" x14ac:dyDescent="0.25">
      <c r="A71" s="13" t="s">
        <v>36</v>
      </c>
      <c r="B71" s="13" t="s">
        <v>47</v>
      </c>
      <c r="C71" s="14" t="s">
        <v>90</v>
      </c>
      <c r="D71" s="93" t="s">
        <v>181</v>
      </c>
      <c r="E71" s="66">
        <v>20000</v>
      </c>
      <c r="F71" s="70">
        <v>574</v>
      </c>
      <c r="G71" s="66">
        <v>0</v>
      </c>
      <c r="H71" s="66">
        <v>608</v>
      </c>
      <c r="I71" s="66">
        <v>1375.12</v>
      </c>
      <c r="J71" s="61">
        <f>SUM(F71:I71)</f>
        <v>2557.12</v>
      </c>
      <c r="K71" s="62">
        <f>E71-J71</f>
        <v>17442.88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38</v>
      </c>
      <c r="B72" s="13" t="s">
        <v>48</v>
      </c>
      <c r="C72" s="14" t="s">
        <v>90</v>
      </c>
      <c r="D72" s="93" t="s">
        <v>181</v>
      </c>
      <c r="E72" s="66">
        <v>17600</v>
      </c>
      <c r="F72" s="71">
        <v>505.12</v>
      </c>
      <c r="G72" s="66">
        <v>0</v>
      </c>
      <c r="H72" s="62">
        <v>535.04</v>
      </c>
      <c r="I72" s="66">
        <v>152.6</v>
      </c>
      <c r="J72" s="61">
        <f>SUM(F72:I72)</f>
        <v>1192.7599999999998</v>
      </c>
      <c r="K72" s="62">
        <f>E72-J72</f>
        <v>16407.240000000002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8" t="s">
        <v>39</v>
      </c>
      <c r="B73" s="18" t="s">
        <v>47</v>
      </c>
      <c r="C73" s="110" t="s">
        <v>89</v>
      </c>
      <c r="D73" s="111" t="s">
        <v>181</v>
      </c>
      <c r="E73" s="66">
        <v>20000</v>
      </c>
      <c r="F73" s="70">
        <v>574</v>
      </c>
      <c r="G73" s="66">
        <v>0</v>
      </c>
      <c r="H73" s="66">
        <v>608</v>
      </c>
      <c r="I73" s="66">
        <v>25</v>
      </c>
      <c r="J73" s="61">
        <f t="shared" ref="J73" si="32">SUM(F73:I73)</f>
        <v>1207</v>
      </c>
      <c r="K73" s="62">
        <f t="shared" ref="K73" si="33">E73-J73</f>
        <v>18793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40</v>
      </c>
      <c r="B74" s="13" t="s">
        <v>47</v>
      </c>
      <c r="C74" s="15" t="s">
        <v>90</v>
      </c>
      <c r="D74" s="84" t="s">
        <v>180</v>
      </c>
      <c r="E74" s="66">
        <v>20000</v>
      </c>
      <c r="F74" s="70">
        <v>574</v>
      </c>
      <c r="G74" s="66">
        <v>0</v>
      </c>
      <c r="H74" s="66">
        <v>608</v>
      </c>
      <c r="I74" s="66">
        <v>25</v>
      </c>
      <c r="J74" s="61">
        <f>SUM(F74:I74)</f>
        <v>1207</v>
      </c>
      <c r="K74" s="62">
        <f>E74-J74</f>
        <v>18793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7" customFormat="1" x14ac:dyDescent="0.25">
      <c r="A75" s="13" t="s">
        <v>91</v>
      </c>
      <c r="B75" s="13" t="s">
        <v>47</v>
      </c>
      <c r="C75" s="15" t="s">
        <v>90</v>
      </c>
      <c r="D75" s="84" t="s">
        <v>181</v>
      </c>
      <c r="E75" s="62">
        <v>23000</v>
      </c>
      <c r="F75" s="62">
        <v>660.1</v>
      </c>
      <c r="G75" s="62">
        <v>0</v>
      </c>
      <c r="H75" s="62">
        <v>699.2</v>
      </c>
      <c r="I75" s="62">
        <v>25</v>
      </c>
      <c r="J75" s="61">
        <f t="shared" ref="J75" si="34">SUM(F75:I75)</f>
        <v>1384.3000000000002</v>
      </c>
      <c r="K75" s="62">
        <f t="shared" ref="K75" si="35">E75-J75</f>
        <v>21615.7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7" customFormat="1" x14ac:dyDescent="0.25">
      <c r="A76" s="56" t="s">
        <v>17</v>
      </c>
      <c r="B76" s="57">
        <v>7</v>
      </c>
      <c r="C76" s="58"/>
      <c r="D76" s="92"/>
      <c r="E76" s="65">
        <f t="shared" ref="E76:K76" si="36">SUBTOTAL(9,E69:E75)</f>
        <v>209100</v>
      </c>
      <c r="F76" s="65">
        <f t="shared" si="36"/>
        <v>6001.17</v>
      </c>
      <c r="G76" s="65">
        <f t="shared" si="36"/>
        <v>6027.11</v>
      </c>
      <c r="H76" s="65">
        <f t="shared" si="36"/>
        <v>6356.64</v>
      </c>
      <c r="I76" s="65">
        <f t="shared" si="36"/>
        <v>1907.9199999999998</v>
      </c>
      <c r="J76" s="65">
        <f t="shared" si="36"/>
        <v>20292.839999999997</v>
      </c>
      <c r="K76" s="65">
        <f t="shared" si="36"/>
        <v>188807.16000000003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s="32" customFormat="1" x14ac:dyDescent="0.25">
      <c r="A77" s="38"/>
      <c r="B77" s="22"/>
      <c r="C77" s="26"/>
      <c r="D77" s="91"/>
      <c r="E77" s="60"/>
      <c r="F77" s="60"/>
      <c r="G77" s="60"/>
      <c r="H77" s="60"/>
      <c r="I77" s="60"/>
      <c r="J77" s="60"/>
      <c r="K77" s="6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40" t="s">
        <v>116</v>
      </c>
      <c r="B78" s="22"/>
      <c r="C78" s="26"/>
      <c r="D78" s="91"/>
      <c r="E78" s="60"/>
      <c r="F78" s="60"/>
      <c r="G78" s="60"/>
      <c r="H78" s="60"/>
      <c r="I78" s="60"/>
      <c r="J78" s="60"/>
      <c r="K78" s="6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3" t="s">
        <v>43</v>
      </c>
      <c r="B79" s="13" t="s">
        <v>49</v>
      </c>
      <c r="C79" s="15" t="s">
        <v>90</v>
      </c>
      <c r="D79" s="84" t="s">
        <v>180</v>
      </c>
      <c r="E79" s="66">
        <v>17600</v>
      </c>
      <c r="F79" s="66">
        <v>505.12</v>
      </c>
      <c r="G79" s="66">
        <v>0</v>
      </c>
      <c r="H79" s="66">
        <v>535.04</v>
      </c>
      <c r="I79" s="66">
        <v>1375.12</v>
      </c>
      <c r="J79" s="61">
        <f t="shared" ref="J79" si="37">SUM(F79:I79)</f>
        <v>2415.2799999999997</v>
      </c>
      <c r="K79" s="62">
        <f t="shared" ref="K79" si="38">E79-J79</f>
        <v>15184.720000000001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1" t="s">
        <v>25</v>
      </c>
      <c r="B80" s="11" t="s">
        <v>129</v>
      </c>
      <c r="C80" s="25" t="s">
        <v>154</v>
      </c>
      <c r="D80" s="94" t="s">
        <v>180</v>
      </c>
      <c r="E80" s="72">
        <v>24596</v>
      </c>
      <c r="F80" s="72">
        <v>705.91</v>
      </c>
      <c r="G80" s="72">
        <v>0</v>
      </c>
      <c r="H80" s="72">
        <v>747.72</v>
      </c>
      <c r="I80" s="72">
        <v>25</v>
      </c>
      <c r="J80" s="61">
        <f t="shared" ref="J80:J82" si="39">SUM(F80:I80)</f>
        <v>1478.63</v>
      </c>
      <c r="K80" s="62">
        <f t="shared" ref="K80:K82" si="40">E80-J80</f>
        <v>23117.37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45</v>
      </c>
      <c r="B81" s="13" t="s">
        <v>50</v>
      </c>
      <c r="C81" s="16" t="s">
        <v>90</v>
      </c>
      <c r="D81" s="95" t="s">
        <v>180</v>
      </c>
      <c r="E81" s="62">
        <v>22000</v>
      </c>
      <c r="F81" s="62">
        <v>631.4</v>
      </c>
      <c r="G81" s="66">
        <v>0</v>
      </c>
      <c r="H81" s="62">
        <v>668.8</v>
      </c>
      <c r="I81" s="62">
        <v>25</v>
      </c>
      <c r="J81" s="61">
        <f t="shared" si="39"/>
        <v>1325.1999999999998</v>
      </c>
      <c r="K81" s="62">
        <f t="shared" si="40"/>
        <v>20674.8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7" customFormat="1" x14ac:dyDescent="0.25">
      <c r="A82" s="7" t="s">
        <v>20</v>
      </c>
      <c r="B82" s="2" t="s">
        <v>21</v>
      </c>
      <c r="C82" s="37" t="s">
        <v>154</v>
      </c>
      <c r="D82" s="87" t="s">
        <v>181</v>
      </c>
      <c r="E82" s="64">
        <v>10000</v>
      </c>
      <c r="F82" s="64">
        <v>287</v>
      </c>
      <c r="G82" s="64">
        <v>0</v>
      </c>
      <c r="H82" s="64">
        <v>304</v>
      </c>
      <c r="I82" s="64">
        <v>25</v>
      </c>
      <c r="J82" s="61">
        <f t="shared" si="39"/>
        <v>616</v>
      </c>
      <c r="K82" s="62">
        <f t="shared" si="40"/>
        <v>9384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37" customFormat="1" x14ac:dyDescent="0.25">
      <c r="A83" s="56" t="s">
        <v>17</v>
      </c>
      <c r="B83" s="57">
        <v>4</v>
      </c>
      <c r="C83" s="58"/>
      <c r="D83" s="92"/>
      <c r="E83" s="65">
        <f>SUBTOTAL(9,E79:E82)</f>
        <v>74196</v>
      </c>
      <c r="F83" s="65">
        <f t="shared" ref="F83:K83" si="41">SUBTOTAL(9,F79:F82)</f>
        <v>2129.4299999999998</v>
      </c>
      <c r="G83" s="65">
        <f t="shared" si="41"/>
        <v>0</v>
      </c>
      <c r="H83" s="65">
        <f t="shared" si="41"/>
        <v>2255.56</v>
      </c>
      <c r="I83" s="65">
        <f t="shared" si="41"/>
        <v>1450.12</v>
      </c>
      <c r="J83" s="65">
        <f t="shared" si="41"/>
        <v>5835.11</v>
      </c>
      <c r="K83" s="65">
        <f t="shared" si="41"/>
        <v>68360.89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s="32" customFormat="1" x14ac:dyDescent="0.25"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40" t="s">
        <v>171</v>
      </c>
      <c r="B85" s="22"/>
      <c r="C85" s="26"/>
      <c r="D85" s="91"/>
      <c r="E85" s="60"/>
      <c r="F85" s="60"/>
      <c r="G85" s="60"/>
      <c r="H85" s="60"/>
      <c r="I85" s="60"/>
      <c r="J85" s="60"/>
      <c r="K85" s="60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13" t="s">
        <v>42</v>
      </c>
      <c r="B86" s="13" t="s">
        <v>130</v>
      </c>
      <c r="C86" s="15" t="s">
        <v>90</v>
      </c>
      <c r="D86" s="84" t="s">
        <v>180</v>
      </c>
      <c r="E86" s="66">
        <v>25200</v>
      </c>
      <c r="F86" s="66">
        <v>723.24</v>
      </c>
      <c r="G86" s="66">
        <v>0</v>
      </c>
      <c r="H86" s="66">
        <v>766.08</v>
      </c>
      <c r="I86" s="70">
        <v>25</v>
      </c>
      <c r="J86" s="61">
        <f t="shared" ref="J86" si="42">SUM(F86:I86)</f>
        <v>1514.3200000000002</v>
      </c>
      <c r="K86" s="62">
        <f t="shared" ref="K86" si="43">E86-J86</f>
        <v>23685.68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37" t="s">
        <v>13</v>
      </c>
      <c r="B87" s="24" t="s">
        <v>130</v>
      </c>
      <c r="C87" s="37" t="s">
        <v>90</v>
      </c>
      <c r="D87" s="87" t="s">
        <v>180</v>
      </c>
      <c r="E87" s="64">
        <v>31500</v>
      </c>
      <c r="F87" s="64">
        <v>904.05</v>
      </c>
      <c r="G87" s="64">
        <v>0</v>
      </c>
      <c r="H87" s="64">
        <v>957.6</v>
      </c>
      <c r="I87" s="64">
        <v>25</v>
      </c>
      <c r="J87" s="61">
        <f t="shared" ref="J87:J91" si="44">SUM(F87:I87)</f>
        <v>1886.65</v>
      </c>
      <c r="K87" s="62">
        <f t="shared" ref="K87:K91" si="45">E87-J87</f>
        <v>29613.35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107</v>
      </c>
      <c r="B88" s="13" t="s">
        <v>14</v>
      </c>
      <c r="C88" s="27" t="s">
        <v>90</v>
      </c>
      <c r="D88" s="85" t="s">
        <v>180</v>
      </c>
      <c r="E88" s="62">
        <v>25200</v>
      </c>
      <c r="F88" s="62">
        <v>723.24</v>
      </c>
      <c r="G88" s="64">
        <v>0</v>
      </c>
      <c r="H88" s="62">
        <v>766.08</v>
      </c>
      <c r="I88" s="62">
        <v>25</v>
      </c>
      <c r="J88" s="61">
        <f t="shared" si="44"/>
        <v>1514.3200000000002</v>
      </c>
      <c r="K88" s="62">
        <f t="shared" si="45"/>
        <v>23685.68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108</v>
      </c>
      <c r="B89" s="13" t="s">
        <v>14</v>
      </c>
      <c r="C89" s="27" t="s">
        <v>90</v>
      </c>
      <c r="D89" s="85" t="s">
        <v>180</v>
      </c>
      <c r="E89" s="62">
        <v>25200</v>
      </c>
      <c r="F89" s="62">
        <v>723.24</v>
      </c>
      <c r="G89" s="64">
        <v>0</v>
      </c>
      <c r="H89" s="62">
        <v>766.08</v>
      </c>
      <c r="I89" s="62">
        <v>25</v>
      </c>
      <c r="J89" s="61">
        <f t="shared" si="44"/>
        <v>1514.3200000000002</v>
      </c>
      <c r="K89" s="62">
        <f t="shared" si="45"/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64</v>
      </c>
      <c r="B90" s="13" t="s">
        <v>14</v>
      </c>
      <c r="C90" s="15" t="s">
        <v>154</v>
      </c>
      <c r="D90" s="84" t="s">
        <v>180</v>
      </c>
      <c r="E90" s="62">
        <v>16445</v>
      </c>
      <c r="F90" s="62">
        <v>471.97</v>
      </c>
      <c r="G90" s="62">
        <v>0</v>
      </c>
      <c r="H90" s="62">
        <v>499.93</v>
      </c>
      <c r="I90" s="62">
        <v>507.8</v>
      </c>
      <c r="J90" s="61">
        <f t="shared" si="44"/>
        <v>1479.7</v>
      </c>
      <c r="K90" s="62">
        <f t="shared" si="45"/>
        <v>14965.3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7" customFormat="1" x14ac:dyDescent="0.25">
      <c r="A91" s="13" t="s">
        <v>65</v>
      </c>
      <c r="B91" s="13" t="s">
        <v>130</v>
      </c>
      <c r="C91" s="15" t="s">
        <v>90</v>
      </c>
      <c r="D91" s="84" t="s">
        <v>180</v>
      </c>
      <c r="E91" s="62">
        <v>25200</v>
      </c>
      <c r="F91" s="62">
        <v>723.24</v>
      </c>
      <c r="G91" s="62">
        <v>0</v>
      </c>
      <c r="H91" s="62">
        <v>766.08</v>
      </c>
      <c r="I91" s="62">
        <v>267.60000000000002</v>
      </c>
      <c r="J91" s="61">
        <f t="shared" si="44"/>
        <v>1756.92</v>
      </c>
      <c r="K91" s="62">
        <f t="shared" si="45"/>
        <v>23443.08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s="32" customFormat="1" x14ac:dyDescent="0.25">
      <c r="A92" s="13" t="s">
        <v>66</v>
      </c>
      <c r="B92" s="13" t="s">
        <v>51</v>
      </c>
      <c r="C92" s="15" t="s">
        <v>90</v>
      </c>
      <c r="D92" s="84" t="s">
        <v>180</v>
      </c>
      <c r="E92" s="62">
        <v>17600</v>
      </c>
      <c r="F92" s="62">
        <v>505.12</v>
      </c>
      <c r="G92" s="62">
        <v>0</v>
      </c>
      <c r="H92" s="62">
        <v>535.04</v>
      </c>
      <c r="I92" s="62">
        <v>152.6</v>
      </c>
      <c r="J92" s="61">
        <f>SUM(F92:I92)</f>
        <v>1192.7599999999998</v>
      </c>
      <c r="K92" s="62">
        <f>E92-J92</f>
        <v>16407.240000000002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58</v>
      </c>
      <c r="B93" s="13" t="s">
        <v>51</v>
      </c>
      <c r="C93" s="15" t="s">
        <v>90</v>
      </c>
      <c r="D93" s="84" t="s">
        <v>181</v>
      </c>
      <c r="E93" s="62">
        <v>17600</v>
      </c>
      <c r="F93" s="62">
        <v>505.12</v>
      </c>
      <c r="G93" s="62">
        <v>0</v>
      </c>
      <c r="H93" s="62">
        <v>535.04</v>
      </c>
      <c r="I93" s="62">
        <v>152.6</v>
      </c>
      <c r="J93" s="61">
        <f t="shared" ref="J93" si="46">SUM(F93:I93)</f>
        <v>1192.7599999999998</v>
      </c>
      <c r="K93" s="62">
        <f t="shared" ref="K93" si="47">E93-J93</f>
        <v>16407.240000000002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59</v>
      </c>
      <c r="B94" s="18" t="s">
        <v>51</v>
      </c>
      <c r="C94" s="15" t="s">
        <v>90</v>
      </c>
      <c r="D94" s="84" t="s">
        <v>181</v>
      </c>
      <c r="E94" s="62">
        <v>17600</v>
      </c>
      <c r="F94" s="62">
        <v>505.12</v>
      </c>
      <c r="G94" s="62">
        <v>0</v>
      </c>
      <c r="H94" s="62">
        <v>535.04</v>
      </c>
      <c r="I94" s="62">
        <v>25</v>
      </c>
      <c r="J94" s="61">
        <f t="shared" ref="J94" si="48">SUM(F94:I94)</f>
        <v>1065.1599999999999</v>
      </c>
      <c r="K94" s="62">
        <f t="shared" ref="K94" si="49">E94-J94</f>
        <v>16534.84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60</v>
      </c>
      <c r="B95" s="13" t="s">
        <v>51</v>
      </c>
      <c r="C95" s="15" t="s">
        <v>90</v>
      </c>
      <c r="D95" s="84" t="s">
        <v>180</v>
      </c>
      <c r="E95" s="62">
        <v>17600</v>
      </c>
      <c r="F95" s="62">
        <v>505.12</v>
      </c>
      <c r="G95" s="62">
        <v>0</v>
      </c>
      <c r="H95" s="62">
        <v>535.04</v>
      </c>
      <c r="I95" s="62">
        <v>25</v>
      </c>
      <c r="J95" s="61">
        <f>SUM(F95:I95)</f>
        <v>1065.1599999999999</v>
      </c>
      <c r="K95" s="62">
        <f>E95-J95</f>
        <v>16534.84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62</v>
      </c>
      <c r="B96" s="13" t="s">
        <v>51</v>
      </c>
      <c r="C96" s="15" t="s">
        <v>154</v>
      </c>
      <c r="D96" s="84" t="s">
        <v>181</v>
      </c>
      <c r="E96" s="62">
        <v>10000</v>
      </c>
      <c r="F96" s="62">
        <v>287</v>
      </c>
      <c r="G96" s="62">
        <v>0</v>
      </c>
      <c r="H96" s="62">
        <v>304</v>
      </c>
      <c r="I96" s="62">
        <v>25</v>
      </c>
      <c r="J96" s="61">
        <f>SUM(F96:I96)</f>
        <v>616</v>
      </c>
      <c r="K96" s="62">
        <f>E96-J96</f>
        <v>9384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63</v>
      </c>
      <c r="B97" s="13" t="s">
        <v>51</v>
      </c>
      <c r="C97" s="15" t="s">
        <v>90</v>
      </c>
      <c r="D97" s="84" t="s">
        <v>181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252.6</v>
      </c>
      <c r="J97" s="61">
        <f>SUM(F97:I97)</f>
        <v>1292.7599999999998</v>
      </c>
      <c r="K97" s="62">
        <f>E97-J97</f>
        <v>16307.24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106</v>
      </c>
      <c r="B98" s="13" t="s">
        <v>92</v>
      </c>
      <c r="C98" s="15" t="s">
        <v>90</v>
      </c>
      <c r="D98" s="84" t="s">
        <v>181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 t="shared" ref="J98" si="50">SUM(F98:I98)</f>
        <v>1065.1599999999999</v>
      </c>
      <c r="K98" s="62">
        <f t="shared" ref="K98" si="51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67</v>
      </c>
      <c r="B99" s="13" t="s">
        <v>53</v>
      </c>
      <c r="C99" s="15" t="s">
        <v>90</v>
      </c>
      <c r="D99" s="84" t="s">
        <v>180</v>
      </c>
      <c r="E99" s="62">
        <v>22000</v>
      </c>
      <c r="F99" s="62">
        <v>631.4</v>
      </c>
      <c r="G99" s="62">
        <v>0</v>
      </c>
      <c r="H99" s="62">
        <v>668.8</v>
      </c>
      <c r="I99" s="62">
        <v>25</v>
      </c>
      <c r="J99" s="61">
        <f>SUM(F99:I99)</f>
        <v>1325.1999999999998</v>
      </c>
      <c r="K99" s="62">
        <f>E99-J99</f>
        <v>20674.8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61</v>
      </c>
      <c r="B100" s="13" t="s">
        <v>52</v>
      </c>
      <c r="C100" s="15" t="s">
        <v>154</v>
      </c>
      <c r="D100" s="84" t="s">
        <v>180</v>
      </c>
      <c r="E100" s="62">
        <v>10000</v>
      </c>
      <c r="F100" s="62">
        <v>287</v>
      </c>
      <c r="G100" s="62">
        <v>0</v>
      </c>
      <c r="H100" s="62">
        <v>304</v>
      </c>
      <c r="I100" s="62">
        <v>25</v>
      </c>
      <c r="J100" s="61">
        <f>SUM(F100:I100)</f>
        <v>616</v>
      </c>
      <c r="K100" s="62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196</v>
      </c>
      <c r="B101" s="13" t="s">
        <v>14</v>
      </c>
      <c r="C101" s="27" t="s">
        <v>90</v>
      </c>
      <c r="D101" s="84" t="s">
        <v>180</v>
      </c>
      <c r="E101" s="62">
        <v>25000</v>
      </c>
      <c r="F101" s="62">
        <v>717.5</v>
      </c>
      <c r="G101" s="62">
        <v>0</v>
      </c>
      <c r="H101" s="62">
        <v>760</v>
      </c>
      <c r="I101" s="62">
        <v>25</v>
      </c>
      <c r="J101" s="61">
        <f>SUM(F101:I101)</f>
        <v>1502.5</v>
      </c>
      <c r="K101" s="62">
        <f>E101-J101</f>
        <v>23497.5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7" customFormat="1" x14ac:dyDescent="0.25">
      <c r="A102" s="13" t="s">
        <v>156</v>
      </c>
      <c r="B102" s="13" t="s">
        <v>92</v>
      </c>
      <c r="C102" s="15" t="s">
        <v>90</v>
      </c>
      <c r="D102" s="84" t="s">
        <v>180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>SUM(F102:I102)</f>
        <v>1065.1599999999999</v>
      </c>
      <c r="K102" s="62">
        <f>E102-J102</f>
        <v>16534.84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7" customFormat="1" x14ac:dyDescent="0.25">
      <c r="A103" s="56" t="s">
        <v>17</v>
      </c>
      <c r="B103" s="57">
        <v>17</v>
      </c>
      <c r="C103" s="58"/>
      <c r="D103" s="92"/>
      <c r="E103" s="65">
        <f t="shared" ref="E103:K103" si="52">SUM(E86:E102)</f>
        <v>338945</v>
      </c>
      <c r="F103" s="65">
        <f t="shared" si="52"/>
        <v>9727.7199999999993</v>
      </c>
      <c r="G103" s="65">
        <f t="shared" si="52"/>
        <v>0</v>
      </c>
      <c r="H103" s="65">
        <f t="shared" si="52"/>
        <v>10303.93</v>
      </c>
      <c r="I103" s="65">
        <f t="shared" si="52"/>
        <v>1633.1999999999998</v>
      </c>
      <c r="J103" s="65">
        <f t="shared" si="52"/>
        <v>21664.85</v>
      </c>
      <c r="K103" s="65">
        <f t="shared" si="52"/>
        <v>317280.14999999997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s="32" customFormat="1" x14ac:dyDescent="0.25">
      <c r="A104" s="13"/>
      <c r="B104" s="13"/>
      <c r="C104" s="15"/>
      <c r="D104" s="84"/>
      <c r="E104" s="62"/>
      <c r="F104" s="62"/>
      <c r="G104" s="62"/>
      <c r="H104" s="62"/>
      <c r="I104" s="62"/>
      <c r="J104" s="62"/>
      <c r="K104" s="62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40" t="s">
        <v>117</v>
      </c>
      <c r="B105" s="41"/>
      <c r="C105" s="42"/>
      <c r="D105" s="96"/>
      <c r="E105" s="73"/>
      <c r="F105" s="73"/>
      <c r="G105" s="73"/>
      <c r="H105" s="73"/>
      <c r="I105" s="73"/>
      <c r="J105" s="73"/>
      <c r="K105" s="73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7" customFormat="1" x14ac:dyDescent="0.25">
      <c r="A106" s="13" t="s">
        <v>41</v>
      </c>
      <c r="B106" s="13" t="s">
        <v>131</v>
      </c>
      <c r="C106" s="15" t="s">
        <v>90</v>
      </c>
      <c r="D106" s="84" t="s">
        <v>180</v>
      </c>
      <c r="E106" s="66">
        <v>24675</v>
      </c>
      <c r="F106" s="66">
        <v>708.17</v>
      </c>
      <c r="G106" s="66">
        <v>0</v>
      </c>
      <c r="H106" s="66">
        <v>750.12</v>
      </c>
      <c r="I106" s="66">
        <v>25</v>
      </c>
      <c r="J106" s="61">
        <f>SUM(F106:I106)</f>
        <v>1483.29</v>
      </c>
      <c r="K106" s="62">
        <f>E106-J106</f>
        <v>23191.71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32" customFormat="1" x14ac:dyDescent="0.25">
      <c r="A107" s="24" t="s">
        <v>132</v>
      </c>
      <c r="B107" s="37" t="s">
        <v>105</v>
      </c>
      <c r="C107" s="37" t="s">
        <v>90</v>
      </c>
      <c r="D107" s="87" t="s">
        <v>180</v>
      </c>
      <c r="E107" s="64">
        <v>35000</v>
      </c>
      <c r="F107" s="64">
        <v>1004.5</v>
      </c>
      <c r="G107" s="64">
        <v>0</v>
      </c>
      <c r="H107" s="64">
        <v>1064</v>
      </c>
      <c r="I107" s="64">
        <v>1375.12</v>
      </c>
      <c r="J107" s="61">
        <f t="shared" ref="J107" si="53">SUM(F107:I107)</f>
        <v>3443.62</v>
      </c>
      <c r="K107" s="62">
        <f t="shared" ref="K107" si="54">E107-J107</f>
        <v>31556.38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24" t="s">
        <v>185</v>
      </c>
      <c r="B108" s="37" t="s">
        <v>186</v>
      </c>
      <c r="C108" s="37" t="s">
        <v>90</v>
      </c>
      <c r="D108" s="87" t="s">
        <v>181</v>
      </c>
      <c r="E108" s="64">
        <v>35500</v>
      </c>
      <c r="F108" s="64">
        <v>1018.85</v>
      </c>
      <c r="G108" s="64">
        <v>0</v>
      </c>
      <c r="H108" s="64">
        <v>1079.2</v>
      </c>
      <c r="I108" s="64">
        <v>25</v>
      </c>
      <c r="J108" s="61">
        <v>2123.0500000000002</v>
      </c>
      <c r="K108" s="62">
        <f t="shared" ref="K108" si="55">E108-J108</f>
        <v>33376.949999999997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7" customFormat="1" x14ac:dyDescent="0.25">
      <c r="A109" s="56" t="s">
        <v>17</v>
      </c>
      <c r="B109" s="57">
        <v>3</v>
      </c>
      <c r="C109" s="58"/>
      <c r="D109" s="92"/>
      <c r="E109" s="65">
        <f t="shared" ref="E109:K109" si="56">SUBTOTAL(9,E106:E108)</f>
        <v>95175</v>
      </c>
      <c r="F109" s="65">
        <f t="shared" si="56"/>
        <v>2731.52</v>
      </c>
      <c r="G109" s="65">
        <f t="shared" si="56"/>
        <v>0</v>
      </c>
      <c r="H109" s="65">
        <f t="shared" si="56"/>
        <v>2893.3199999999997</v>
      </c>
      <c r="I109" s="65">
        <f t="shared" si="56"/>
        <v>1425.12</v>
      </c>
      <c r="J109" s="65">
        <f t="shared" si="56"/>
        <v>7049.96</v>
      </c>
      <c r="K109" s="65">
        <f t="shared" si="56"/>
        <v>88125.04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2" customFormat="1" x14ac:dyDescent="0.25">
      <c r="A110" s="13"/>
      <c r="B110" s="13"/>
      <c r="C110" s="15"/>
      <c r="D110" s="84"/>
      <c r="E110" s="62"/>
      <c r="F110" s="62"/>
      <c r="G110" s="62"/>
      <c r="H110" s="62"/>
      <c r="I110" s="62"/>
      <c r="J110" s="62"/>
      <c r="K110" s="62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40" t="s">
        <v>118</v>
      </c>
      <c r="B111" s="41"/>
      <c r="C111" s="42"/>
      <c r="D111" s="96"/>
      <c r="E111" s="73"/>
      <c r="F111" s="73"/>
      <c r="G111" s="73"/>
      <c r="H111" s="73"/>
      <c r="I111" s="73"/>
      <c r="J111" s="73"/>
      <c r="K111" s="7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7" customFormat="1" x14ac:dyDescent="0.25">
      <c r="A112" s="56" t="s">
        <v>17</v>
      </c>
      <c r="B112" s="57">
        <v>0</v>
      </c>
      <c r="C112" s="58"/>
      <c r="D112" s="92"/>
      <c r="E112" s="65">
        <f t="shared" ref="E112:K112" si="57">SUBTOTAL(9,E109:E111)</f>
        <v>0</v>
      </c>
      <c r="F112" s="65">
        <f t="shared" si="57"/>
        <v>0</v>
      </c>
      <c r="G112" s="65">
        <f t="shared" si="57"/>
        <v>0</v>
      </c>
      <c r="H112" s="65">
        <f t="shared" si="57"/>
        <v>0</v>
      </c>
      <c r="I112" s="65">
        <f t="shared" si="57"/>
        <v>0</v>
      </c>
      <c r="J112" s="65">
        <f t="shared" si="57"/>
        <v>0</v>
      </c>
      <c r="K112" s="65">
        <f t="shared" si="57"/>
        <v>0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2" customFormat="1" x14ac:dyDescent="0.25">
      <c r="A113" s="13"/>
      <c r="B113" s="13"/>
      <c r="C113" s="15"/>
      <c r="D113" s="84"/>
      <c r="E113" s="62"/>
      <c r="F113" s="62"/>
      <c r="G113" s="62"/>
      <c r="H113" s="62"/>
      <c r="I113" s="62"/>
      <c r="J113" s="62"/>
      <c r="K113" s="62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13"/>
      <c r="B114" s="13"/>
      <c r="C114" s="15"/>
      <c r="D114" s="84"/>
      <c r="E114" s="62"/>
      <c r="F114" s="62"/>
      <c r="G114" s="62"/>
      <c r="H114" s="62"/>
      <c r="I114" s="62"/>
      <c r="J114" s="62"/>
      <c r="K114" s="62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43" t="s">
        <v>119</v>
      </c>
      <c r="B115" s="41"/>
      <c r="C115" s="42"/>
      <c r="D115" s="96"/>
      <c r="E115" s="73"/>
      <c r="F115" s="73"/>
      <c r="G115" s="73"/>
      <c r="H115" s="73"/>
      <c r="I115" s="73"/>
      <c r="J115" s="73"/>
      <c r="K115" s="73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10" t="s">
        <v>94</v>
      </c>
      <c r="B116" s="10" t="s">
        <v>146</v>
      </c>
      <c r="C116" s="27" t="s">
        <v>101</v>
      </c>
      <c r="D116" s="85" t="s">
        <v>181</v>
      </c>
      <c r="E116" s="74">
        <v>74000</v>
      </c>
      <c r="F116" s="74">
        <v>2123.8000000000002</v>
      </c>
      <c r="G116" s="74">
        <v>5851.17</v>
      </c>
      <c r="H116" s="74">
        <v>2249.6</v>
      </c>
      <c r="I116" s="74">
        <v>1375.12</v>
      </c>
      <c r="J116" s="61">
        <f t="shared" ref="J116" si="58">SUM(F116:I116)</f>
        <v>11599.689999999999</v>
      </c>
      <c r="K116" s="62">
        <f t="shared" ref="K116" si="59">E116-J116</f>
        <v>62400.31</v>
      </c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0" t="s">
        <v>34</v>
      </c>
      <c r="B117" s="10" t="s">
        <v>164</v>
      </c>
      <c r="C117" s="27" t="s">
        <v>87</v>
      </c>
      <c r="D117" s="85" t="s">
        <v>180</v>
      </c>
      <c r="E117" s="74">
        <v>55000</v>
      </c>
      <c r="F117" s="74">
        <v>1578.5</v>
      </c>
      <c r="G117" s="74">
        <v>2559.6799999999998</v>
      </c>
      <c r="H117" s="74">
        <v>1672</v>
      </c>
      <c r="I117" s="74">
        <v>655</v>
      </c>
      <c r="J117" s="61">
        <f t="shared" ref="J117:J119" si="60">SUM(F117:I117)</f>
        <v>6465.18</v>
      </c>
      <c r="K117" s="62">
        <f t="shared" ref="K117:K119" si="61">E117-J117</f>
        <v>48534.82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15" customHeight="1" x14ac:dyDescent="0.25">
      <c r="A118" s="10" t="s">
        <v>33</v>
      </c>
      <c r="B118" s="10" t="s">
        <v>31</v>
      </c>
      <c r="C118" s="48" t="s">
        <v>154</v>
      </c>
      <c r="D118" s="97" t="s">
        <v>181</v>
      </c>
      <c r="E118" s="74">
        <v>24675</v>
      </c>
      <c r="F118" s="74">
        <v>708.17</v>
      </c>
      <c r="G118" s="74">
        <v>0</v>
      </c>
      <c r="H118" s="74">
        <v>750.12</v>
      </c>
      <c r="I118" s="74">
        <v>400.2</v>
      </c>
      <c r="J118" s="61">
        <f t="shared" si="60"/>
        <v>1858.49</v>
      </c>
      <c r="K118" s="62">
        <f t="shared" si="61"/>
        <v>22816.51</v>
      </c>
      <c r="L118" s="37"/>
      <c r="M118" s="37"/>
    </row>
    <row r="119" spans="1:27" s="37" customFormat="1" x14ac:dyDescent="0.25">
      <c r="A119" s="27" t="s">
        <v>32</v>
      </c>
      <c r="B119" s="27" t="s">
        <v>165</v>
      </c>
      <c r="C119" s="109" t="s">
        <v>87</v>
      </c>
      <c r="D119" s="112" t="s">
        <v>180</v>
      </c>
      <c r="E119" s="64">
        <v>43000</v>
      </c>
      <c r="F119" s="64">
        <v>1234.0999999999999</v>
      </c>
      <c r="G119" s="64">
        <v>663.54</v>
      </c>
      <c r="H119" s="64">
        <v>1307.2</v>
      </c>
      <c r="I119" s="64">
        <v>1822.72</v>
      </c>
      <c r="J119" s="61">
        <f t="shared" si="60"/>
        <v>5027.5600000000004</v>
      </c>
      <c r="K119" s="62">
        <f t="shared" si="61"/>
        <v>37972.44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s="37" customFormat="1" x14ac:dyDescent="0.25">
      <c r="A120" s="56" t="s">
        <v>17</v>
      </c>
      <c r="B120" s="57">
        <v>4</v>
      </c>
      <c r="C120" s="58"/>
      <c r="D120" s="92"/>
      <c r="E120" s="65">
        <f t="shared" ref="E120:K120" si="62">SUM(E116:E119)</f>
        <v>196675</v>
      </c>
      <c r="F120" s="65">
        <f t="shared" si="62"/>
        <v>5644.57</v>
      </c>
      <c r="G120" s="65">
        <f t="shared" si="62"/>
        <v>9074.39</v>
      </c>
      <c r="H120" s="65">
        <f t="shared" si="62"/>
        <v>5978.92</v>
      </c>
      <c r="I120" s="65">
        <f t="shared" si="62"/>
        <v>4253.04</v>
      </c>
      <c r="J120" s="65">
        <f t="shared" si="62"/>
        <v>24950.920000000002</v>
      </c>
      <c r="K120" s="65">
        <f t="shared" si="62"/>
        <v>171724.08000000002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2" customFormat="1" x14ac:dyDescent="0.25">
      <c r="A121" s="13"/>
      <c r="B121" s="13"/>
      <c r="C121" s="15"/>
      <c r="D121" s="84"/>
      <c r="E121" s="62"/>
      <c r="F121" s="62"/>
      <c r="G121" s="62"/>
      <c r="H121" s="62"/>
      <c r="I121" s="62"/>
      <c r="J121" s="62"/>
      <c r="K121" s="62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47" t="s">
        <v>147</v>
      </c>
      <c r="B122" s="27"/>
      <c r="C122" s="27"/>
      <c r="D122" s="85"/>
      <c r="E122" s="74"/>
      <c r="F122" s="74"/>
      <c r="G122" s="74"/>
      <c r="H122" s="74"/>
      <c r="I122" s="74"/>
      <c r="J122" s="74"/>
      <c r="K122" s="74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10" t="s">
        <v>23</v>
      </c>
      <c r="B123" s="10" t="s">
        <v>29</v>
      </c>
      <c r="C123" s="27" t="s">
        <v>101</v>
      </c>
      <c r="D123" s="85" t="s">
        <v>180</v>
      </c>
      <c r="E123" s="74">
        <v>45000</v>
      </c>
      <c r="F123" s="74">
        <v>1291.5</v>
      </c>
      <c r="G123" s="74">
        <v>1148.33</v>
      </c>
      <c r="H123" s="74">
        <v>1368</v>
      </c>
      <c r="I123" s="74">
        <v>25</v>
      </c>
      <c r="J123" s="61">
        <f t="shared" ref="J123:J125" si="63">SUM(F123:I123)</f>
        <v>3832.83</v>
      </c>
      <c r="K123" s="62">
        <f t="shared" ref="K123:K125" si="64">E123-J123</f>
        <v>41167.17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77</v>
      </c>
      <c r="B124" s="10" t="s">
        <v>166</v>
      </c>
      <c r="C124" s="27" t="s">
        <v>101</v>
      </c>
      <c r="D124" s="85" t="s">
        <v>181</v>
      </c>
      <c r="E124" s="74">
        <v>29400</v>
      </c>
      <c r="F124" s="74">
        <v>843.78</v>
      </c>
      <c r="G124" s="74">
        <v>0</v>
      </c>
      <c r="H124" s="74">
        <v>893.76</v>
      </c>
      <c r="I124" s="74">
        <v>1375.12</v>
      </c>
      <c r="J124" s="61">
        <f t="shared" si="63"/>
        <v>3112.66</v>
      </c>
      <c r="K124" s="62">
        <f t="shared" si="64"/>
        <v>26287.34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7" customFormat="1" x14ac:dyDescent="0.25">
      <c r="A125" s="10" t="s">
        <v>35</v>
      </c>
      <c r="B125" s="10" t="s">
        <v>166</v>
      </c>
      <c r="C125" s="27" t="s">
        <v>101</v>
      </c>
      <c r="D125" s="85" t="s">
        <v>181</v>
      </c>
      <c r="E125" s="74">
        <v>29400</v>
      </c>
      <c r="F125" s="74">
        <v>843.78</v>
      </c>
      <c r="G125" s="74">
        <v>0</v>
      </c>
      <c r="H125" s="74">
        <v>893.76</v>
      </c>
      <c r="I125" s="74">
        <v>152.6</v>
      </c>
      <c r="J125" s="61">
        <f t="shared" si="63"/>
        <v>1890.1399999999999</v>
      </c>
      <c r="K125" s="62">
        <f t="shared" si="64"/>
        <v>27509.86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7" customFormat="1" x14ac:dyDescent="0.25">
      <c r="A126" s="56" t="s">
        <v>17</v>
      </c>
      <c r="B126" s="57">
        <v>3</v>
      </c>
      <c r="C126" s="58"/>
      <c r="D126" s="92"/>
      <c r="E126" s="65">
        <f t="shared" ref="E126:K126" si="65">SUM(E123:E125)</f>
        <v>103800</v>
      </c>
      <c r="F126" s="65">
        <f t="shared" si="65"/>
        <v>2979.0599999999995</v>
      </c>
      <c r="G126" s="65">
        <f t="shared" si="65"/>
        <v>1148.33</v>
      </c>
      <c r="H126" s="65">
        <f t="shared" si="65"/>
        <v>3155.5200000000004</v>
      </c>
      <c r="I126" s="65">
        <f t="shared" si="65"/>
        <v>1552.7199999999998</v>
      </c>
      <c r="J126" s="65">
        <f t="shared" si="65"/>
        <v>8835.6299999999992</v>
      </c>
      <c r="K126" s="65">
        <f t="shared" si="65"/>
        <v>94964.37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20" customFormat="1" ht="17.25" customHeight="1" x14ac:dyDescent="0.25">
      <c r="A127" s="43"/>
      <c r="B127" s="52"/>
      <c r="C127" s="47"/>
      <c r="D127" s="98"/>
      <c r="E127" s="75"/>
      <c r="F127" s="75"/>
      <c r="G127" s="75"/>
      <c r="H127" s="75"/>
      <c r="I127" s="75"/>
      <c r="J127" s="75"/>
      <c r="K127" s="75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s="32" customFormat="1" x14ac:dyDescent="0.25">
      <c r="A128" s="40" t="s">
        <v>120</v>
      </c>
      <c r="B128" s="41"/>
      <c r="C128" s="42"/>
      <c r="D128" s="96"/>
      <c r="E128" s="73"/>
      <c r="F128" s="73"/>
      <c r="G128" s="73"/>
      <c r="H128" s="73"/>
      <c r="I128" s="73"/>
      <c r="J128" s="73"/>
      <c r="K128" s="73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7" customFormat="1" x14ac:dyDescent="0.25">
      <c r="A129" s="2" t="s">
        <v>100</v>
      </c>
      <c r="B129" s="2" t="s">
        <v>198</v>
      </c>
      <c r="C129" s="37" t="s">
        <v>101</v>
      </c>
      <c r="D129" s="87" t="s">
        <v>181</v>
      </c>
      <c r="E129" s="63">
        <v>85000</v>
      </c>
      <c r="F129" s="63">
        <v>2439.5</v>
      </c>
      <c r="G129" s="63">
        <v>7901.93</v>
      </c>
      <c r="H129" s="63">
        <v>2584</v>
      </c>
      <c r="I129" s="63">
        <v>2725.24</v>
      </c>
      <c r="J129" s="61">
        <f t="shared" ref="J129" si="66">SUM(F129:I129)</f>
        <v>15650.67</v>
      </c>
      <c r="K129" s="62">
        <f t="shared" ref="K129" si="67">E129-J129</f>
        <v>69349.33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7" customFormat="1" x14ac:dyDescent="0.25">
      <c r="A130" s="56" t="s">
        <v>17</v>
      </c>
      <c r="B130" s="57"/>
      <c r="C130" s="58"/>
      <c r="D130" s="92"/>
      <c r="E130" s="65">
        <f>SUM(E129)</f>
        <v>85000</v>
      </c>
      <c r="F130" s="65">
        <f>SUM(F129)</f>
        <v>2439.5</v>
      </c>
      <c r="G130" s="65">
        <f>SUM(G129)</f>
        <v>7901.93</v>
      </c>
      <c r="H130" s="65">
        <f>SUM(H129)</f>
        <v>2584</v>
      </c>
      <c r="I130" s="65">
        <f>SUM(I129)</f>
        <v>2725.24</v>
      </c>
      <c r="J130" s="65">
        <f>SUM(J129)</f>
        <v>15650.67</v>
      </c>
      <c r="K130" s="65">
        <f>SUM(K129)</f>
        <v>69349.33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2" customFormat="1" x14ac:dyDescent="0.25">
      <c r="A131" s="13"/>
      <c r="B131" s="13"/>
      <c r="C131" s="15"/>
      <c r="D131" s="84"/>
      <c r="E131" s="62"/>
      <c r="F131" s="62"/>
      <c r="G131" s="62"/>
      <c r="H131" s="62"/>
      <c r="I131" s="62"/>
      <c r="J131" s="62"/>
      <c r="K131" s="62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7" customFormat="1" x14ac:dyDescent="0.25">
      <c r="A132" s="40" t="s">
        <v>122</v>
      </c>
      <c r="B132" s="41"/>
      <c r="C132" s="42"/>
      <c r="D132" s="96"/>
      <c r="E132" s="73"/>
      <c r="F132" s="73"/>
      <c r="G132" s="73"/>
      <c r="H132" s="73"/>
      <c r="I132" s="73"/>
      <c r="J132" s="73"/>
      <c r="K132" s="7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35" t="s">
        <v>102</v>
      </c>
      <c r="B133" s="24" t="s">
        <v>103</v>
      </c>
      <c r="C133" s="24" t="s">
        <v>90</v>
      </c>
      <c r="D133" s="89" t="s">
        <v>181</v>
      </c>
      <c r="E133" s="76">
        <v>74000</v>
      </c>
      <c r="F133" s="76">
        <v>2123.8000000000002</v>
      </c>
      <c r="G133" s="76">
        <v>6121.2</v>
      </c>
      <c r="H133" s="76">
        <v>2249.6</v>
      </c>
      <c r="I133" s="76">
        <v>2465</v>
      </c>
      <c r="J133" s="61">
        <f t="shared" ref="J133" si="68">SUM(F133:I133)</f>
        <v>12959.6</v>
      </c>
      <c r="K133" s="62">
        <f t="shared" ref="K133" si="69">E133-J133</f>
        <v>61040.4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56" t="s">
        <v>17</v>
      </c>
      <c r="B134" s="57">
        <v>1</v>
      </c>
      <c r="C134" s="58"/>
      <c r="D134" s="92"/>
      <c r="E134" s="65">
        <f t="shared" ref="E134:K134" si="70">SUBTOTAL(9,E132:E133)</f>
        <v>74000</v>
      </c>
      <c r="F134" s="65">
        <f t="shared" si="70"/>
        <v>2123.8000000000002</v>
      </c>
      <c r="G134" s="65">
        <f t="shared" si="70"/>
        <v>6121.2</v>
      </c>
      <c r="H134" s="65">
        <f t="shared" si="70"/>
        <v>2249.6</v>
      </c>
      <c r="I134" s="65">
        <f t="shared" si="70"/>
        <v>2465</v>
      </c>
      <c r="J134" s="65">
        <f t="shared" si="70"/>
        <v>12959.6</v>
      </c>
      <c r="K134" s="65">
        <f t="shared" si="70"/>
        <v>61040.4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2" customFormat="1" x14ac:dyDescent="0.25">
      <c r="A135" s="13"/>
      <c r="B135" s="13"/>
      <c r="C135" s="15"/>
      <c r="D135" s="84"/>
      <c r="E135" s="62"/>
      <c r="F135" s="62"/>
      <c r="G135" s="62"/>
      <c r="H135" s="62"/>
      <c r="I135" s="62"/>
      <c r="J135" s="62"/>
      <c r="K135" s="62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s="37" customFormat="1" x14ac:dyDescent="0.25">
      <c r="A136" s="40" t="s">
        <v>124</v>
      </c>
      <c r="B136" s="22"/>
      <c r="C136" s="26"/>
      <c r="D136" s="91"/>
      <c r="E136" s="60"/>
      <c r="F136" s="60"/>
      <c r="G136" s="60"/>
      <c r="H136" s="60"/>
      <c r="I136" s="60"/>
      <c r="J136" s="60"/>
      <c r="K136" s="60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56" t="s">
        <v>17</v>
      </c>
      <c r="B137" s="57">
        <v>0</v>
      </c>
      <c r="C137" s="58"/>
      <c r="D137" s="92"/>
      <c r="E137" s="65">
        <f t="shared" ref="E137:K137" si="71">SUBTOTAL(9,E136:E136)</f>
        <v>0</v>
      </c>
      <c r="F137" s="65">
        <f t="shared" si="71"/>
        <v>0</v>
      </c>
      <c r="G137" s="65">
        <f t="shared" si="71"/>
        <v>0</v>
      </c>
      <c r="H137" s="65">
        <f t="shared" si="71"/>
        <v>0</v>
      </c>
      <c r="I137" s="65">
        <f t="shared" si="71"/>
        <v>0</v>
      </c>
      <c r="J137" s="65">
        <f t="shared" si="71"/>
        <v>0</v>
      </c>
      <c r="K137" s="65">
        <f t="shared" si="71"/>
        <v>0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2" customFormat="1" x14ac:dyDescent="0.25">
      <c r="A138" s="13"/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2" customFormat="1" x14ac:dyDescent="0.25">
      <c r="A139" s="40" t="s">
        <v>123</v>
      </c>
      <c r="B139" s="22"/>
      <c r="C139" s="26"/>
      <c r="D139" s="91"/>
      <c r="E139" s="60"/>
      <c r="F139" s="60"/>
      <c r="G139" s="60"/>
      <c r="H139" s="60"/>
      <c r="I139" s="60"/>
      <c r="J139" s="60"/>
      <c r="K139" s="60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2" customFormat="1" x14ac:dyDescent="0.25">
      <c r="A140" s="46" t="s">
        <v>195</v>
      </c>
      <c r="B140" s="44" t="s">
        <v>16</v>
      </c>
      <c r="C140" s="45" t="s">
        <v>101</v>
      </c>
      <c r="D140" s="83" t="s">
        <v>181</v>
      </c>
      <c r="E140" s="61">
        <v>74000</v>
      </c>
      <c r="F140" s="61">
        <v>2123.8000000000002</v>
      </c>
      <c r="G140" s="61">
        <v>6121.2</v>
      </c>
      <c r="H140" s="61">
        <v>2249.6</v>
      </c>
      <c r="I140" s="61">
        <v>25</v>
      </c>
      <c r="J140" s="61">
        <v>10519.6</v>
      </c>
      <c r="K140" s="61">
        <v>63480.4</v>
      </c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2" spans="1:27" s="37" customFormat="1" x14ac:dyDescent="0.25">
      <c r="A142" s="56" t="s">
        <v>17</v>
      </c>
      <c r="B142" s="57">
        <v>2</v>
      </c>
      <c r="C142" s="58"/>
      <c r="D142" s="92"/>
      <c r="E142" s="65">
        <f t="shared" ref="E142:K142" si="72">SUBTOTAL(9,E139:E141)</f>
        <v>74000</v>
      </c>
      <c r="F142" s="65">
        <f t="shared" si="72"/>
        <v>2123.8000000000002</v>
      </c>
      <c r="G142" s="65">
        <f t="shared" si="72"/>
        <v>6121.2</v>
      </c>
      <c r="H142" s="65">
        <f t="shared" si="72"/>
        <v>2249.6</v>
      </c>
      <c r="I142" s="65">
        <f t="shared" si="72"/>
        <v>25</v>
      </c>
      <c r="J142" s="65">
        <f t="shared" si="72"/>
        <v>10519.6</v>
      </c>
      <c r="K142" s="65">
        <f t="shared" si="72"/>
        <v>63480.4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2" customFormat="1" x14ac:dyDescent="0.25">
      <c r="A143" s="13"/>
      <c r="B143" s="13"/>
      <c r="C143" s="15"/>
      <c r="D143" s="84"/>
      <c r="E143" s="62"/>
      <c r="F143" s="62"/>
      <c r="G143" s="62"/>
      <c r="H143" s="62"/>
      <c r="I143" s="62"/>
      <c r="J143" s="62"/>
      <c r="K143" s="62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7" customFormat="1" x14ac:dyDescent="0.25">
      <c r="A144" s="40" t="s">
        <v>126</v>
      </c>
      <c r="B144" s="13"/>
      <c r="C144" s="15"/>
      <c r="D144" s="84"/>
      <c r="E144" s="62"/>
      <c r="F144" s="62"/>
      <c r="G144" s="62"/>
      <c r="H144" s="62"/>
      <c r="I144" s="62"/>
      <c r="J144" s="62"/>
      <c r="K144" s="62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37" customFormat="1" x14ac:dyDescent="0.25">
      <c r="A145" s="13" t="s">
        <v>84</v>
      </c>
      <c r="B145" s="13" t="s">
        <v>95</v>
      </c>
      <c r="C145" s="15" t="s">
        <v>90</v>
      </c>
      <c r="D145" s="84" t="s">
        <v>180</v>
      </c>
      <c r="E145" s="62">
        <v>85000</v>
      </c>
      <c r="F145" s="62">
        <v>2439.5</v>
      </c>
      <c r="G145" s="62">
        <v>8576.99</v>
      </c>
      <c r="H145" s="62">
        <v>2584</v>
      </c>
      <c r="I145" s="62">
        <v>25</v>
      </c>
      <c r="J145" s="61">
        <f t="shared" ref="J145" si="73">SUM(F145:I145)</f>
        <v>13625.49</v>
      </c>
      <c r="K145" s="62">
        <f t="shared" ref="K145" si="74">E145-J145</f>
        <v>71374.509999999995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s="37" customFormat="1" x14ac:dyDescent="0.25">
      <c r="A146" s="13" t="s">
        <v>152</v>
      </c>
      <c r="B146" s="13" t="s">
        <v>153</v>
      </c>
      <c r="C146" s="15" t="s">
        <v>90</v>
      </c>
      <c r="D146" s="84" t="s">
        <v>181</v>
      </c>
      <c r="E146" s="62">
        <v>50000</v>
      </c>
      <c r="F146" s="62">
        <v>1435</v>
      </c>
      <c r="G146" s="62">
        <v>1854</v>
      </c>
      <c r="H146" s="62">
        <v>1520</v>
      </c>
      <c r="I146" s="62">
        <v>25</v>
      </c>
      <c r="J146" s="61">
        <f t="shared" ref="J146" si="75">SUM(F146:I146)</f>
        <v>4834</v>
      </c>
      <c r="K146" s="62">
        <f t="shared" ref="K146" si="76">E146-J146</f>
        <v>45166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7" customFormat="1" x14ac:dyDescent="0.25">
      <c r="A147" s="56" t="s">
        <v>17</v>
      </c>
      <c r="B147" s="57">
        <v>2</v>
      </c>
      <c r="C147" s="58"/>
      <c r="D147" s="92"/>
      <c r="E147" s="65">
        <f t="shared" ref="E147:K147" si="77">SUM(E145:E146)</f>
        <v>135000</v>
      </c>
      <c r="F147" s="65">
        <f t="shared" si="77"/>
        <v>3874.5</v>
      </c>
      <c r="G147" s="65">
        <f t="shared" si="77"/>
        <v>10430.99</v>
      </c>
      <c r="H147" s="65">
        <f t="shared" si="77"/>
        <v>4104</v>
      </c>
      <c r="I147" s="65">
        <f t="shared" si="77"/>
        <v>50</v>
      </c>
      <c r="J147" s="65">
        <f t="shared" si="77"/>
        <v>18459.489999999998</v>
      </c>
      <c r="K147" s="65">
        <f t="shared" si="77"/>
        <v>116540.51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2" customFormat="1" x14ac:dyDescent="0.25">
      <c r="A148" s="13"/>
      <c r="B148" s="13"/>
      <c r="C148" s="15"/>
      <c r="D148" s="84"/>
      <c r="E148" s="62"/>
      <c r="F148" s="62"/>
      <c r="G148" s="62"/>
      <c r="H148" s="62"/>
      <c r="I148" s="62"/>
      <c r="J148" s="62"/>
      <c r="K148" s="62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2" customFormat="1" x14ac:dyDescent="0.25">
      <c r="A149" s="5" t="s">
        <v>121</v>
      </c>
      <c r="B149" s="13"/>
      <c r="C149" s="15"/>
      <c r="D149" s="84"/>
      <c r="E149" s="62"/>
      <c r="F149" s="62"/>
      <c r="G149" s="62"/>
      <c r="H149" s="62"/>
      <c r="I149" s="62"/>
      <c r="J149" s="62"/>
      <c r="K149" s="62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7" customFormat="1" x14ac:dyDescent="0.25">
      <c r="A150" s="18" t="s">
        <v>85</v>
      </c>
      <c r="B150" s="18" t="s">
        <v>161</v>
      </c>
      <c r="C150" s="113" t="s">
        <v>89</v>
      </c>
      <c r="D150" s="88" t="s">
        <v>181</v>
      </c>
      <c r="E150" s="62">
        <v>74000</v>
      </c>
      <c r="F150" s="62">
        <v>2123.8000000000002</v>
      </c>
      <c r="G150" s="62">
        <v>5851.17</v>
      </c>
      <c r="H150" s="62">
        <v>2249.6</v>
      </c>
      <c r="I150" s="62">
        <v>2117.92</v>
      </c>
      <c r="J150" s="61">
        <f t="shared" ref="J150" si="78">SUM(F150:I150)</f>
        <v>12342.49</v>
      </c>
      <c r="K150" s="62">
        <f t="shared" ref="K150" si="79">E150-J150</f>
        <v>61657.51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6" t="s">
        <v>17</v>
      </c>
      <c r="B151" s="57">
        <v>1</v>
      </c>
      <c r="C151" s="58"/>
      <c r="D151" s="92"/>
      <c r="E151" s="65">
        <f>SUBTOTAL(9,E150)</f>
        <v>74000</v>
      </c>
      <c r="F151" s="65">
        <f t="shared" ref="F151" si="80">SUBTOTAL(9,F150)</f>
        <v>2123.8000000000002</v>
      </c>
      <c r="G151" s="65">
        <f t="shared" ref="G151" si="81">SUBTOTAL(9,G150)</f>
        <v>5851.17</v>
      </c>
      <c r="H151" s="65">
        <f t="shared" ref="H151" si="82">SUBTOTAL(9,H150)</f>
        <v>2249.6</v>
      </c>
      <c r="I151" s="65">
        <f t="shared" ref="I151" si="83">SUBTOTAL(9,I150)</f>
        <v>2117.92</v>
      </c>
      <c r="J151" s="65">
        <f t="shared" ref="J151" si="84">SUBTOTAL(9,J150)</f>
        <v>12342.49</v>
      </c>
      <c r="K151" s="65">
        <f t="shared" ref="K151" si="85">SUBTOTAL(9,K150)</f>
        <v>61657.51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13"/>
      <c r="B152" s="13"/>
      <c r="C152" s="15"/>
      <c r="D152" s="84"/>
      <c r="E152" s="62"/>
      <c r="F152" s="62"/>
      <c r="G152" s="62"/>
      <c r="H152" s="62"/>
      <c r="I152" s="62"/>
      <c r="J152" s="62"/>
      <c r="K152" s="62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40" t="s">
        <v>125</v>
      </c>
      <c r="B153" s="22"/>
      <c r="C153" s="26"/>
      <c r="D153" s="91"/>
      <c r="E153" s="60"/>
      <c r="F153" s="60"/>
      <c r="G153" s="60"/>
      <c r="H153" s="60"/>
      <c r="I153" s="60"/>
      <c r="J153" s="60"/>
      <c r="K153" s="60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3" t="s">
        <v>83</v>
      </c>
      <c r="B154" s="13" t="s">
        <v>163</v>
      </c>
      <c r="C154" s="15" t="s">
        <v>90</v>
      </c>
      <c r="D154" s="84" t="s">
        <v>181</v>
      </c>
      <c r="E154" s="62">
        <v>62000</v>
      </c>
      <c r="F154" s="62">
        <v>1779.4</v>
      </c>
      <c r="G154" s="62">
        <v>3863.04</v>
      </c>
      <c r="H154" s="62">
        <v>1884.8</v>
      </c>
      <c r="I154" s="62">
        <v>25</v>
      </c>
      <c r="J154" s="61">
        <f>SUM(F154:I154)</f>
        <v>7552.2400000000007</v>
      </c>
      <c r="K154" s="62">
        <f>E154-J154</f>
        <v>54447.76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68</v>
      </c>
      <c r="B155" s="18" t="s">
        <v>162</v>
      </c>
      <c r="C155" s="110" t="s">
        <v>88</v>
      </c>
      <c r="D155" s="93" t="s">
        <v>181</v>
      </c>
      <c r="E155" s="77">
        <v>52000</v>
      </c>
      <c r="F155" s="62">
        <v>1492.4</v>
      </c>
      <c r="G155" s="62">
        <v>2136.27</v>
      </c>
      <c r="H155" s="62">
        <v>1580.8</v>
      </c>
      <c r="I155" s="62">
        <v>152.6</v>
      </c>
      <c r="J155" s="61">
        <f>SUM(F155:I155)</f>
        <v>5362.0700000000006</v>
      </c>
      <c r="K155" s="62">
        <f>E155-J155</f>
        <v>46637.93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3" t="s">
        <v>69</v>
      </c>
      <c r="B156" s="13" t="s">
        <v>162</v>
      </c>
      <c r="C156" s="16" t="s">
        <v>90</v>
      </c>
      <c r="D156" s="95" t="s">
        <v>181</v>
      </c>
      <c r="E156" s="77">
        <v>40000</v>
      </c>
      <c r="F156" s="62">
        <v>1148</v>
      </c>
      <c r="G156" s="62">
        <v>442.65</v>
      </c>
      <c r="H156" s="62">
        <v>1216</v>
      </c>
      <c r="I156" s="62">
        <v>25</v>
      </c>
      <c r="J156" s="61">
        <f t="shared" ref="J156" si="86">SUM(F156:I156)</f>
        <v>2831.65</v>
      </c>
      <c r="K156" s="62">
        <f t="shared" ref="K156" si="87">E156-J156</f>
        <v>37168.35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7" customFormat="1" x14ac:dyDescent="0.25">
      <c r="A157" s="13" t="s">
        <v>96</v>
      </c>
      <c r="B157" s="2" t="s">
        <v>131</v>
      </c>
      <c r="C157" s="37" t="s">
        <v>90</v>
      </c>
      <c r="D157" s="87" t="s">
        <v>180</v>
      </c>
      <c r="E157" s="63">
        <v>35000</v>
      </c>
      <c r="F157" s="64">
        <v>1004.5</v>
      </c>
      <c r="G157" s="64">
        <v>0</v>
      </c>
      <c r="H157" s="64">
        <v>1064</v>
      </c>
      <c r="I157" s="64">
        <v>1375.12</v>
      </c>
      <c r="J157" s="61">
        <f t="shared" ref="J157" si="88">SUM(F157:I157)</f>
        <v>3443.62</v>
      </c>
      <c r="K157" s="62">
        <f t="shared" ref="K157" si="89">E157-J157</f>
        <v>31556.38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7" customFormat="1" x14ac:dyDescent="0.25">
      <c r="A158" s="56" t="s">
        <v>17</v>
      </c>
      <c r="B158" s="57">
        <v>4</v>
      </c>
      <c r="C158" s="58"/>
      <c r="D158" s="92"/>
      <c r="E158" s="65">
        <f t="shared" ref="E158:K158" si="90">SUBTOTAL(9,E154:E157)</f>
        <v>189000</v>
      </c>
      <c r="F158" s="65">
        <f t="shared" si="90"/>
        <v>5424.3</v>
      </c>
      <c r="G158" s="65">
        <f t="shared" si="90"/>
        <v>6441.9599999999991</v>
      </c>
      <c r="H158" s="65">
        <f t="shared" si="90"/>
        <v>5745.6</v>
      </c>
      <c r="I158" s="65">
        <f t="shared" si="90"/>
        <v>1577.7199999999998</v>
      </c>
      <c r="J158" s="65">
        <f t="shared" si="90"/>
        <v>19189.580000000002</v>
      </c>
      <c r="K158" s="65">
        <f t="shared" si="90"/>
        <v>169810.42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2" customFormat="1" x14ac:dyDescent="0.25">
      <c r="A159" s="13"/>
      <c r="B159" s="13"/>
      <c r="C159" s="15"/>
      <c r="D159" s="84"/>
      <c r="E159" s="62"/>
      <c r="F159" s="62"/>
      <c r="G159" s="62"/>
      <c r="H159" s="62"/>
      <c r="I159" s="62"/>
      <c r="J159" s="62"/>
      <c r="K159" s="62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40" t="s">
        <v>127</v>
      </c>
      <c r="B160" s="22"/>
      <c r="C160" s="26"/>
      <c r="D160" s="91"/>
      <c r="E160" s="60"/>
      <c r="F160" s="60"/>
      <c r="G160" s="60"/>
      <c r="H160" s="60"/>
      <c r="I160" s="60"/>
      <c r="J160" s="60"/>
      <c r="K160" s="60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2" customFormat="1" x14ac:dyDescent="0.25">
      <c r="A161" s="18" t="s">
        <v>80</v>
      </c>
      <c r="B161" s="33" t="s">
        <v>167</v>
      </c>
      <c r="C161" s="34" t="s">
        <v>90</v>
      </c>
      <c r="D161" s="99" t="s">
        <v>180</v>
      </c>
      <c r="E161" s="78">
        <v>25200</v>
      </c>
      <c r="F161" s="78">
        <v>723.24</v>
      </c>
      <c r="G161" s="78">
        <v>0</v>
      </c>
      <c r="H161" s="78">
        <v>766.08</v>
      </c>
      <c r="I161" s="78">
        <v>25</v>
      </c>
      <c r="J161" s="61">
        <f>SUM(F161:I161)</f>
        <v>1514.3200000000002</v>
      </c>
      <c r="K161" s="62">
        <f>E161-J161</f>
        <v>23685.68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7" customFormat="1" x14ac:dyDescent="0.25">
      <c r="A162" s="33" t="s">
        <v>82</v>
      </c>
      <c r="B162" s="33" t="s">
        <v>167</v>
      </c>
      <c r="C162" s="36" t="s">
        <v>90</v>
      </c>
      <c r="D162" s="100" t="s">
        <v>180</v>
      </c>
      <c r="E162" s="78">
        <v>43000</v>
      </c>
      <c r="F162" s="78">
        <v>1234.0999999999999</v>
      </c>
      <c r="G162" s="78">
        <v>866.06</v>
      </c>
      <c r="H162" s="78">
        <v>1307.2</v>
      </c>
      <c r="I162" s="78">
        <v>25</v>
      </c>
      <c r="J162" s="61">
        <f t="shared" ref="J162" si="91">SUM(F162:I162)</f>
        <v>3432.3599999999997</v>
      </c>
      <c r="K162" s="62">
        <f t="shared" ref="K162" si="92">E162-J162</f>
        <v>39567.64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6" t="s">
        <v>17</v>
      </c>
      <c r="B163" s="57">
        <v>2</v>
      </c>
      <c r="C163" s="58"/>
      <c r="D163" s="92"/>
      <c r="E163" s="65">
        <f t="shared" ref="E163:K163" si="93">SUBTOTAL(9,E160:E162)</f>
        <v>68200</v>
      </c>
      <c r="F163" s="65">
        <f t="shared" si="93"/>
        <v>1957.34</v>
      </c>
      <c r="G163" s="65">
        <f t="shared" si="93"/>
        <v>866.06</v>
      </c>
      <c r="H163" s="65">
        <f t="shared" si="93"/>
        <v>2073.2800000000002</v>
      </c>
      <c r="I163" s="65">
        <f t="shared" si="93"/>
        <v>50</v>
      </c>
      <c r="J163" s="65">
        <f t="shared" si="93"/>
        <v>4946.68</v>
      </c>
      <c r="K163" s="65">
        <f t="shared" si="93"/>
        <v>63253.32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41"/>
      <c r="B164" s="41"/>
      <c r="C164" s="42"/>
      <c r="D164" s="96"/>
      <c r="E164" s="73"/>
      <c r="F164" s="73"/>
      <c r="G164" s="73"/>
      <c r="H164" s="73"/>
      <c r="I164" s="73"/>
      <c r="J164" s="73"/>
      <c r="K164" s="73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2" customFormat="1" x14ac:dyDescent="0.25">
      <c r="A165" s="43" t="s">
        <v>128</v>
      </c>
      <c r="B165" s="41"/>
      <c r="C165" s="42"/>
      <c r="D165" s="96"/>
      <c r="E165" s="73"/>
      <c r="F165" s="73"/>
      <c r="G165" s="73"/>
      <c r="H165" s="73"/>
      <c r="I165" s="73"/>
      <c r="J165" s="73"/>
      <c r="K165" s="73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7" spans="1:27" s="32" customFormat="1" x14ac:dyDescent="0.25">
      <c r="A167" s="33" t="s">
        <v>75</v>
      </c>
      <c r="B167" s="33" t="s">
        <v>56</v>
      </c>
      <c r="C167" s="34" t="s">
        <v>154</v>
      </c>
      <c r="D167" s="99" t="s">
        <v>180</v>
      </c>
      <c r="E167" s="78">
        <v>10000</v>
      </c>
      <c r="F167" s="78">
        <v>287</v>
      </c>
      <c r="G167" s="78">
        <v>0</v>
      </c>
      <c r="H167" s="78">
        <v>304</v>
      </c>
      <c r="I167" s="78">
        <v>1375.12</v>
      </c>
      <c r="J167" s="61">
        <f>SUM(F167:I167)</f>
        <v>1966.12</v>
      </c>
      <c r="K167" s="62">
        <f>E167-J167</f>
        <v>8033.88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18" t="s">
        <v>79</v>
      </c>
      <c r="B168" s="33" t="s">
        <v>57</v>
      </c>
      <c r="C168" s="34" t="s">
        <v>90</v>
      </c>
      <c r="D168" s="99" t="s">
        <v>180</v>
      </c>
      <c r="E168" s="78">
        <v>25200</v>
      </c>
      <c r="F168" s="78">
        <v>723.24</v>
      </c>
      <c r="G168" s="78">
        <v>0</v>
      </c>
      <c r="H168" s="78">
        <v>766.08</v>
      </c>
      <c r="I168" s="78">
        <v>25</v>
      </c>
      <c r="J168" s="61">
        <f>SUM(F168:I168)</f>
        <v>1514.3200000000002</v>
      </c>
      <c r="K168" s="62">
        <f>E168-J168</f>
        <v>23685.68</v>
      </c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18" t="s">
        <v>37</v>
      </c>
      <c r="B169" s="13" t="s">
        <v>168</v>
      </c>
      <c r="C169" s="14" t="s">
        <v>90</v>
      </c>
      <c r="D169" s="93" t="s">
        <v>180</v>
      </c>
      <c r="E169" s="66">
        <v>25200</v>
      </c>
      <c r="F169" s="66">
        <v>723.24</v>
      </c>
      <c r="G169" s="66">
        <v>0</v>
      </c>
      <c r="H169" s="66">
        <v>766.08</v>
      </c>
      <c r="I169" s="66">
        <v>25</v>
      </c>
      <c r="J169" s="61">
        <f t="shared" ref="J169:J171" si="94">SUM(F169:I169)</f>
        <v>1514.3200000000002</v>
      </c>
      <c r="K169" s="62">
        <f t="shared" ref="K169:K171" si="95">E169-J169</f>
        <v>23685.68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78</v>
      </c>
      <c r="B170" s="33" t="s">
        <v>168</v>
      </c>
      <c r="C170" s="34" t="s">
        <v>90</v>
      </c>
      <c r="D170" s="99" t="s">
        <v>180</v>
      </c>
      <c r="E170" s="78">
        <v>47500</v>
      </c>
      <c r="F170" s="78">
        <v>1363.25</v>
      </c>
      <c r="G170" s="78">
        <v>1501.16</v>
      </c>
      <c r="H170" s="78">
        <v>1444</v>
      </c>
      <c r="I170" s="78">
        <v>25</v>
      </c>
      <c r="J170" s="61">
        <f t="shared" si="94"/>
        <v>4333.41</v>
      </c>
      <c r="K170" s="62">
        <f t="shared" si="95"/>
        <v>43166.59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110</v>
      </c>
      <c r="B171" s="33" t="s">
        <v>168</v>
      </c>
      <c r="C171" s="34" t="s">
        <v>90</v>
      </c>
      <c r="D171" s="99" t="s">
        <v>181</v>
      </c>
      <c r="E171" s="78">
        <v>25200</v>
      </c>
      <c r="F171" s="78">
        <v>723.24</v>
      </c>
      <c r="G171" s="78">
        <v>0</v>
      </c>
      <c r="H171" s="78">
        <v>766.08</v>
      </c>
      <c r="I171" s="78">
        <v>25</v>
      </c>
      <c r="J171" s="61">
        <f t="shared" si="94"/>
        <v>1514.3200000000002</v>
      </c>
      <c r="K171" s="62">
        <f t="shared" si="95"/>
        <v>23685.68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7" customFormat="1" x14ac:dyDescent="0.25">
      <c r="A172" s="56" t="s">
        <v>17</v>
      </c>
      <c r="B172" s="57">
        <v>14</v>
      </c>
      <c r="C172" s="58"/>
      <c r="D172" s="92"/>
      <c r="E172" s="65">
        <f>SUM(E167:E171)</f>
        <v>133100</v>
      </c>
      <c r="F172" s="65">
        <f t="shared" ref="F172:K172" si="96">SUBTOTAL(9,F167:F171)</f>
        <v>3819.9700000000003</v>
      </c>
      <c r="G172" s="65">
        <f t="shared" si="96"/>
        <v>1501.16</v>
      </c>
      <c r="H172" s="65">
        <f t="shared" si="96"/>
        <v>4046.24</v>
      </c>
      <c r="I172" s="65">
        <f t="shared" si="96"/>
        <v>1475.12</v>
      </c>
      <c r="J172" s="65">
        <f t="shared" si="96"/>
        <v>10842.49</v>
      </c>
      <c r="K172" s="65">
        <f t="shared" si="96"/>
        <v>122257.51000000001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s="32" customFormat="1" x14ac:dyDescent="0.25">
      <c r="A173" s="41"/>
      <c r="B173" s="41"/>
      <c r="C173" s="42"/>
      <c r="D173" s="96"/>
      <c r="E173" s="73"/>
      <c r="F173" s="73"/>
      <c r="G173" s="73"/>
      <c r="H173" s="73"/>
      <c r="I173" s="73"/>
      <c r="J173" s="73"/>
      <c r="K173" s="73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x14ac:dyDescent="0.25">
      <c r="A174" s="53" t="s">
        <v>86</v>
      </c>
      <c r="B174" s="54">
        <v>87</v>
      </c>
      <c r="C174" s="55"/>
      <c r="D174" s="101"/>
      <c r="E174" s="79">
        <f>+E15+E21+E26+E32+E41+E45+E51+E62+E66+E76+E83+E103+E109+E112+E120+E126+E134+E142+E147+E151+E158+E163+E172+E130</f>
        <v>3935540.26</v>
      </c>
      <c r="F174" s="79">
        <f>+F15+F21+F26+F32+F41+F45+F51+F62+F66+F76+F83+F103+F109+F112+F120+F126+F134+F142+F147+F151+F158+F163+F172+F130</f>
        <v>112950.01000000001</v>
      </c>
      <c r="G174" s="79">
        <f>+G15+G21+G26+G32+G41+G45+G51+G62+G66+G76+G112+G120+G126+G134+G142+G147+G151+G158+G163+G172+G130</f>
        <v>239287.88</v>
      </c>
      <c r="H174" s="79">
        <f>+H15+H21+H26+H32+H41+H45+H51+H62+H66+H76+H83+H103+H109+H112+H120+H126+H134+H142+H147+H151+H158+H163+H172+H130</f>
        <v>117288.23000000003</v>
      </c>
      <c r="I174" s="79">
        <f>+I15+I21+I26+I32+I41+I45+I51+I62+I66+I76+I83+I103+I109+I112+I120+I126+I134+I142+I147+I151+I158+I163+I172+I130</f>
        <v>41030.959999999999</v>
      </c>
      <c r="J174" s="79">
        <f>+J15+J21+J26+J32+J41+J45+J51+J62+J66+J76+J83+J103+J109+J112+J120+J126+J134+J142+J147+J151+J158+J163+J172+J130</f>
        <v>510557.0799999999</v>
      </c>
      <c r="K174" s="79">
        <f>+K15+K21+K26+K32+K41+K45+K51+K62+K66+K76+K83+K103+K109+K112+K120+K126+K134+K142+K147+K151+K158+K163+K172+K130</f>
        <v>3424983.1799999997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s="29" customFormat="1" x14ac:dyDescent="0.25">
      <c r="A175" s="3"/>
      <c r="B175" s="3"/>
      <c r="C175" s="8"/>
      <c r="D175" s="102"/>
      <c r="E175" s="63"/>
      <c r="F175" s="63"/>
      <c r="G175" s="63"/>
      <c r="H175" s="63"/>
      <c r="I175" s="63"/>
      <c r="J175" s="63"/>
      <c r="K175" s="63"/>
      <c r="L175" s="19"/>
      <c r="M175" s="1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x14ac:dyDescent="0.35">
      <c r="A176" s="50"/>
      <c r="B176" s="51"/>
      <c r="C176" s="51"/>
      <c r="D176" s="103"/>
      <c r="E176" s="80"/>
      <c r="F176" s="81"/>
      <c r="G176" s="81"/>
      <c r="H176" s="81"/>
      <c r="I176" s="81"/>
      <c r="J176" s="81"/>
      <c r="K176" s="81"/>
      <c r="L176" s="19"/>
      <c r="M176" s="1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s="37" customFormat="1" ht="21" x14ac:dyDescent="0.35">
      <c r="A177" s="50"/>
      <c r="B177" s="51"/>
      <c r="C177" s="51"/>
      <c r="D177" s="103"/>
      <c r="E177" s="80"/>
      <c r="F177" s="81"/>
      <c r="G177" s="81"/>
      <c r="H177" s="81"/>
      <c r="I177" s="81"/>
      <c r="J177" s="81"/>
      <c r="K177" s="81"/>
      <c r="L177" s="19"/>
      <c r="M177" s="1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s="37" customFormat="1" ht="21" x14ac:dyDescent="0.35">
      <c r="A178" s="50"/>
      <c r="B178" s="51"/>
      <c r="C178" s="51"/>
      <c r="D178" s="103"/>
      <c r="E178" s="80"/>
      <c r="F178" s="81"/>
      <c r="G178" s="81"/>
      <c r="H178" s="81"/>
      <c r="I178" s="81"/>
      <c r="J178" s="81"/>
      <c r="K178" s="81"/>
      <c r="L178" s="19"/>
      <c r="M178" s="1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s="37" customFormat="1" ht="23.25" x14ac:dyDescent="0.35">
      <c r="A179" s="114" t="s">
        <v>199</v>
      </c>
      <c r="B179" s="51"/>
      <c r="C179" s="51"/>
      <c r="D179" s="50"/>
      <c r="E179" s="81"/>
      <c r="F179" s="51"/>
      <c r="G179" s="107"/>
      <c r="H179" s="106"/>
      <c r="I179" s="108"/>
      <c r="J179" s="108"/>
      <c r="K179" s="19"/>
      <c r="L179" s="1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7" s="37" customFormat="1" ht="23.25" x14ac:dyDescent="0.35">
      <c r="A180" s="115" t="s">
        <v>184</v>
      </c>
      <c r="B180" s="51"/>
      <c r="C180" s="51"/>
      <c r="D180" s="106"/>
      <c r="E180" s="51"/>
      <c r="F180" s="51"/>
      <c r="G180" s="107"/>
      <c r="H180" s="50"/>
      <c r="I180" s="108"/>
      <c r="J180" s="108"/>
      <c r="K180" s="105"/>
      <c r="L180" s="10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7" s="37" customFormat="1" ht="21" hidden="1" x14ac:dyDescent="0.35">
      <c r="A181" s="116" t="s">
        <v>157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7" s="37" customFormat="1" hidden="1" x14ac:dyDescent="0.25">
      <c r="A182" s="3"/>
      <c r="B182" s="3"/>
      <c r="C182" s="8"/>
      <c r="D182" s="19"/>
      <c r="E182" s="19"/>
      <c r="F182" s="19"/>
      <c r="G182" s="19"/>
      <c r="H182" s="19"/>
      <c r="I182" s="19"/>
      <c r="J182" s="1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7" s="37" customFormat="1" hidden="1" x14ac:dyDescent="0.25">
      <c r="A183" s="3"/>
      <c r="B183" s="3"/>
      <c r="C183" s="8"/>
      <c r="D183" s="19"/>
      <c r="E183" s="19"/>
      <c r="F183" s="19"/>
      <c r="G183" s="19"/>
      <c r="H183" s="19"/>
      <c r="I183" s="19"/>
      <c r="J183" s="1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 s="37" customFormat="1" hidden="1" x14ac:dyDescent="0.25">
      <c r="A184" s="3"/>
      <c r="B184" s="3"/>
      <c r="C184" s="8"/>
      <c r="D184" s="19"/>
      <c r="E184" s="19"/>
      <c r="F184" s="19"/>
      <c r="G184" s="19"/>
      <c r="H184" s="19"/>
      <c r="I184" s="19"/>
      <c r="J184" s="1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7" s="37" customFormat="1" x14ac:dyDescent="0.25">
      <c r="A185" s="3"/>
      <c r="B185" s="3"/>
      <c r="C185" s="8"/>
      <c r="D185" s="19"/>
      <c r="E185" s="19"/>
      <c r="F185" s="19"/>
      <c r="G185" s="19"/>
      <c r="H185" s="19"/>
      <c r="I185" s="19"/>
      <c r="J185" s="1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2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4.75" customHeight="1" x14ac:dyDescent="0.25">
      <c r="A513" s="3"/>
      <c r="B513" s="3"/>
      <c r="C513" s="8"/>
      <c r="D513" s="102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2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2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x14ac:dyDescent="0.25">
      <c r="A516" s="6"/>
      <c r="B516" s="6"/>
      <c r="C516" s="6"/>
      <c r="D516" s="104"/>
      <c r="E516" s="82"/>
      <c r="F516" s="82"/>
      <c r="G516" s="82"/>
      <c r="H516" s="82"/>
      <c r="I516" s="82"/>
      <c r="J516" s="82"/>
      <c r="K516" s="8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3"/>
      <c r="F975" s="63"/>
      <c r="G975" s="63"/>
      <c r="H975" s="63"/>
      <c r="I975" s="63"/>
      <c r="J975" s="63"/>
      <c r="K975" s="6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" customHeight="1" x14ac:dyDescent="0.25">
      <c r="A976" s="1"/>
      <c r="B976" s="1"/>
      <c r="E976" s="63"/>
      <c r="F976" s="63"/>
      <c r="G976" s="63"/>
      <c r="H976" s="63"/>
      <c r="I976" s="63"/>
      <c r="J976" s="63"/>
      <c r="K976" s="63"/>
    </row>
  </sheetData>
  <sortState ref="A95:J281">
    <sortCondition ref="A95:A281"/>
  </sortState>
  <mergeCells count="16">
    <mergeCell ref="A181:J181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0 J31 J44:K44 J50:K50 J65:K65 J79:K82 J133:K133 J145:K146 J150:K150 J25 J94:K94 J87:K87 J75:K75 J10:J11 K48 J156:K157 J169:K170 J61:J62 J18 J29 J55:J59 J88:K91 J171:K1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2022</vt:lpstr>
      <vt:lpstr>'ABRIL 2022'!Área_de_impresión</vt:lpstr>
      <vt:lpstr>'ABRIL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2022-04-07T14:34:08Z</cp:lastPrinted>
  <dcterms:created xsi:type="dcterms:W3CDTF">2017-09-28T13:01:36Z</dcterms:created>
  <dcterms:modified xsi:type="dcterms:W3CDTF">2022-05-10T17:45:01Z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