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Contabilidad y Finanzas\CONTABILIDAD-FINANZAS\MERCEDES  2023\TRANSPARENCIA 2023\CIERRE FISCAL 30623\CIERRE SISACNOC 3062023\"/>
    </mc:Choice>
  </mc:AlternateContent>
  <bookViews>
    <workbookView xWindow="-120" yWindow="-120" windowWidth="20730" windowHeight="11160"/>
  </bookViews>
  <sheets>
    <sheet name="notas 30 junio 2023" sheetId="14" r:id="rId1"/>
    <sheet name="Hoja1" sheetId="15" r:id="rId2"/>
    <sheet name="HOY" sheetId="17" r:id="rId3"/>
    <sheet name="Hoja2" sheetId="16"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7" i="14" l="1"/>
  <c r="C166" i="14" l="1"/>
  <c r="D339" i="17" l="1"/>
  <c r="C339" i="17"/>
  <c r="D330" i="17"/>
  <c r="C328" i="17"/>
  <c r="D320" i="17"/>
  <c r="D313" i="17"/>
  <c r="C298" i="17"/>
  <c r="C330" i="17" s="1"/>
  <c r="C297" i="17"/>
  <c r="D289" i="17"/>
  <c r="C289" i="17"/>
  <c r="C276" i="17"/>
  <c r="D272" i="17"/>
  <c r="C272" i="17"/>
  <c r="C277" i="17" s="1"/>
  <c r="D263" i="17"/>
  <c r="D277" i="17" s="1"/>
  <c r="D236" i="17"/>
  <c r="C236" i="17"/>
  <c r="D228" i="17"/>
  <c r="C228" i="17"/>
  <c r="D210" i="17"/>
  <c r="C210" i="17"/>
  <c r="D201" i="17"/>
  <c r="C201" i="17"/>
  <c r="D189" i="17"/>
  <c r="C189" i="17"/>
  <c r="C169" i="17"/>
  <c r="D168" i="17"/>
  <c r="D169" i="17" s="1"/>
  <c r="F157" i="17"/>
  <c r="E157" i="17"/>
  <c r="D157" i="17"/>
  <c r="G156" i="17"/>
  <c r="G155" i="17"/>
  <c r="G154" i="17"/>
  <c r="F152" i="17"/>
  <c r="F158" i="17" s="1"/>
  <c r="E152" i="17"/>
  <c r="D152" i="17"/>
  <c r="C152" i="17"/>
  <c r="C158" i="17" s="1"/>
  <c r="C133" i="17" s="1"/>
  <c r="G149" i="17"/>
  <c r="G152" i="17" s="1"/>
  <c r="G148" i="17"/>
  <c r="F142" i="17"/>
  <c r="E142" i="17"/>
  <c r="D142" i="17"/>
  <c r="G140" i="17"/>
  <c r="G139" i="17"/>
  <c r="F137" i="17"/>
  <c r="E137" i="17"/>
  <c r="E143" i="17" s="1"/>
  <c r="D137" i="17"/>
  <c r="E135" i="17"/>
  <c r="G135" i="17" s="1"/>
  <c r="D126" i="17"/>
  <c r="C126" i="17"/>
  <c r="D111" i="17"/>
  <c r="C111" i="17"/>
  <c r="D76" i="17"/>
  <c r="C76" i="17"/>
  <c r="E137" i="16"/>
  <c r="F140" i="16"/>
  <c r="E140" i="16"/>
  <c r="D140" i="16"/>
  <c r="G140" i="16" s="1"/>
  <c r="D339" i="16"/>
  <c r="C339" i="16"/>
  <c r="C328" i="16"/>
  <c r="D320" i="16"/>
  <c r="D313" i="16"/>
  <c r="C298" i="16"/>
  <c r="C297" i="16"/>
  <c r="C330" i="16" s="1"/>
  <c r="D289" i="16"/>
  <c r="C289" i="16"/>
  <c r="C276" i="16"/>
  <c r="D272" i="16"/>
  <c r="C272" i="16"/>
  <c r="D263" i="16"/>
  <c r="D236" i="16"/>
  <c r="C236" i="16"/>
  <c r="D228" i="16"/>
  <c r="C228" i="16"/>
  <c r="D210" i="16"/>
  <c r="C210" i="16"/>
  <c r="D201" i="16"/>
  <c r="C201" i="16"/>
  <c r="D189" i="16"/>
  <c r="C189" i="16"/>
  <c r="D169" i="16"/>
  <c r="C169" i="16"/>
  <c r="D168" i="16"/>
  <c r="F157" i="16"/>
  <c r="E157" i="16"/>
  <c r="D157" i="16"/>
  <c r="G156" i="16"/>
  <c r="G155" i="16"/>
  <c r="G154" i="16"/>
  <c r="F152" i="16"/>
  <c r="E152" i="16"/>
  <c r="D152" i="16"/>
  <c r="D158" i="16" s="1"/>
  <c r="C152" i="16"/>
  <c r="C158" i="16" s="1"/>
  <c r="C133" i="16" s="1"/>
  <c r="G149" i="16"/>
  <c r="G148" i="16"/>
  <c r="G152" i="16" s="1"/>
  <c r="F142" i="16"/>
  <c r="E142" i="16"/>
  <c r="G139" i="16"/>
  <c r="F137" i="16"/>
  <c r="D137" i="16"/>
  <c r="G135" i="16"/>
  <c r="D126" i="16"/>
  <c r="C126" i="16"/>
  <c r="D111" i="16"/>
  <c r="C111" i="16"/>
  <c r="D76" i="16"/>
  <c r="C76" i="16"/>
  <c r="G157" i="16" l="1"/>
  <c r="G158" i="16"/>
  <c r="C277" i="16"/>
  <c r="D142" i="16"/>
  <c r="F158" i="16"/>
  <c r="D277" i="16"/>
  <c r="D330" i="16"/>
  <c r="D143" i="17"/>
  <c r="E158" i="17"/>
  <c r="E158" i="16"/>
  <c r="G142" i="17"/>
  <c r="D158" i="17"/>
  <c r="G157" i="17"/>
  <c r="G158" i="17" s="1"/>
  <c r="C137" i="17"/>
  <c r="G137" i="17" s="1"/>
  <c r="G133" i="17"/>
  <c r="F143" i="17"/>
  <c r="F143" i="16"/>
  <c r="E143" i="16"/>
  <c r="G142" i="16"/>
  <c r="G133" i="16"/>
  <c r="C137" i="16"/>
  <c r="G137" i="16" s="1"/>
  <c r="D143" i="16"/>
  <c r="E134" i="14"/>
  <c r="G143" i="17" l="1"/>
  <c r="G143" i="16"/>
  <c r="C225" i="14"/>
  <c r="D286" i="14"/>
  <c r="C286" i="14"/>
  <c r="C334" i="14" l="1"/>
  <c r="D334" i="14"/>
  <c r="C108" i="14"/>
  <c r="C324" i="14" l="1"/>
  <c r="C294" i="14"/>
  <c r="C293" i="14"/>
  <c r="C273" i="14"/>
  <c r="C269" i="14"/>
  <c r="C233" i="14"/>
  <c r="C206" i="14"/>
  <c r="C198" i="14"/>
  <c r="C186" i="14"/>
  <c r="C326" i="14" l="1"/>
  <c r="C274" i="14"/>
  <c r="F134" i="14" l="1"/>
  <c r="G132" i="14"/>
  <c r="G136" i="14"/>
  <c r="D139" i="14"/>
  <c r="D134" i="14"/>
  <c r="D140" i="14" l="1"/>
  <c r="F29" i="15"/>
  <c r="E29" i="15"/>
  <c r="D29" i="15"/>
  <c r="G28" i="15"/>
  <c r="G27" i="15"/>
  <c r="G26" i="15"/>
  <c r="F24" i="15"/>
  <c r="E24" i="15"/>
  <c r="D24" i="15"/>
  <c r="C24" i="15"/>
  <c r="C30" i="15" s="1"/>
  <c r="G21" i="15"/>
  <c r="G20" i="15"/>
  <c r="F13" i="15"/>
  <c r="E13" i="15"/>
  <c r="G13" i="15" s="1"/>
  <c r="G12" i="15"/>
  <c r="G11" i="15"/>
  <c r="G10" i="15"/>
  <c r="F8" i="15"/>
  <c r="E8" i="15"/>
  <c r="D8" i="15"/>
  <c r="D14" i="15" s="1"/>
  <c r="C8" i="15"/>
  <c r="G6" i="15"/>
  <c r="G8" i="15" s="1"/>
  <c r="G14" i="15" s="1"/>
  <c r="G5" i="15"/>
  <c r="C123" i="14"/>
  <c r="C73" i="14"/>
  <c r="E30" i="15" l="1"/>
  <c r="G24" i="15"/>
  <c r="F30" i="15"/>
  <c r="F14" i="15"/>
  <c r="D30" i="15"/>
  <c r="G29" i="15"/>
  <c r="G30" i="15"/>
  <c r="E14" i="15"/>
  <c r="D316" i="14"/>
  <c r="D309" i="14"/>
  <c r="D269" i="14"/>
  <c r="D260" i="14"/>
  <c r="D233" i="14"/>
  <c r="D225" i="14"/>
  <c r="D206" i="14"/>
  <c r="D198" i="14"/>
  <c r="D186" i="14"/>
  <c r="D165" i="14"/>
  <c r="D166" i="14" s="1"/>
  <c r="D123" i="14"/>
  <c r="D108" i="14"/>
  <c r="D73" i="14"/>
  <c r="D326" i="14" l="1"/>
  <c r="D274" i="14"/>
  <c r="F139" i="14"/>
  <c r="F140" i="14" s="1"/>
  <c r="E139" i="14"/>
  <c r="E140" i="14" s="1"/>
  <c r="G137" i="14"/>
  <c r="G139" i="14" l="1"/>
  <c r="G153" i="14" l="1"/>
  <c r="G152" i="14"/>
  <c r="G151" i="14"/>
  <c r="G146" i="14" l="1"/>
  <c r="G145" i="14"/>
  <c r="G149" i="14" l="1"/>
  <c r="D154" i="14" l="1"/>
  <c r="F154" i="14" l="1"/>
  <c r="E154" i="14"/>
  <c r="F149" i="14"/>
  <c r="E149" i="14"/>
  <c r="D149" i="14"/>
  <c r="D155" i="14" s="1"/>
  <c r="F155" i="14" l="1"/>
  <c r="E155" i="14"/>
  <c r="G154" i="14"/>
  <c r="G155" i="14" s="1"/>
  <c r="C149" i="14"/>
  <c r="C155" i="14" s="1"/>
  <c r="C130" i="14" s="1"/>
  <c r="G130" i="14" s="1"/>
  <c r="C134" i="14" l="1"/>
  <c r="G134" i="14" s="1"/>
  <c r="G140" i="14" s="1"/>
  <c r="D180" i="17"/>
  <c r="D180" i="16"/>
</calcChain>
</file>

<file path=xl/sharedStrings.xml><?xml version="1.0" encoding="utf-8"?>
<sst xmlns="http://schemas.openxmlformats.org/spreadsheetml/2006/main" count="901" uniqueCount="259">
  <si>
    <t>PRESIDENCIA DE LA REPUBLICA DOMINICANA</t>
  </si>
  <si>
    <t>CONSEJO NACIONAL DE DISCAPACIDAD</t>
  </si>
  <si>
    <t>(VALORES EN RD$)</t>
  </si>
  <si>
    <t xml:space="preserve"> </t>
  </si>
  <si>
    <t>NOTAS  EXPLICATIVAS DE LOS ESTADOS FINANCIEROS</t>
  </si>
  <si>
    <t>CONADIS tiene su domicilio en la calle Proyecto 27 de Febrero No. 12, Miraflores, Santo Domingo, R. D.</t>
  </si>
  <si>
    <t>NOMBRE</t>
  </si>
  <si>
    <t>CARGO</t>
  </si>
  <si>
    <t xml:space="preserve">Lissette Batista                             </t>
  </si>
  <si>
    <t>Encargada Administrativa</t>
  </si>
  <si>
    <t>Encargada de Planificación</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</si>
  <si>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</si>
  <si>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</si>
  <si>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Aquí se detalla todo lo relacionado con las principales políticas contables significativas, aplicadas consistentemente a los períodos sobre los que se informa.</t>
  </si>
  <si>
    <t>Los pasivos son reconocidos cuando se ha recibido el bien o servicio que los genera, independiente del momento en el que se realiza el pago.</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</si>
  <si>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</si>
  <si>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</si>
  <si>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Alimentos y Bebidas para Humanos</t>
  </si>
  <si>
    <t>Productos de Papel y Carton</t>
  </si>
  <si>
    <t>Articulos de Plasticos</t>
  </si>
  <si>
    <t>Productos de Artes Graficas</t>
  </si>
  <si>
    <t>Total</t>
  </si>
  <si>
    <t xml:space="preserve">Retenciones 5% anticipo Imps. S/Renta </t>
  </si>
  <si>
    <t>TOTAL</t>
  </si>
  <si>
    <t>Servicios Juridicos</t>
  </si>
  <si>
    <t>Servicios de Alimentacion</t>
  </si>
  <si>
    <t>Papel de Escritorio</t>
  </si>
  <si>
    <t>Libros Revistas y Periodicos</t>
  </si>
  <si>
    <t>Accesorio de Metal</t>
  </si>
  <si>
    <t>Materiales de Limpieza</t>
  </si>
  <si>
    <t>Utiles de Escritorio, Oficina e informatica</t>
  </si>
  <si>
    <t>Productos y Utiles Varios</t>
  </si>
  <si>
    <t xml:space="preserve">Total </t>
  </si>
  <si>
    <t>Viáticos Dentro Pais</t>
  </si>
  <si>
    <t>Utiles de Cocina y Comedor</t>
  </si>
  <si>
    <t>Madera, Corcho y sus Manufacturas</t>
  </si>
  <si>
    <t>Insecticidas, Fumigantes y Otros</t>
  </si>
  <si>
    <t>Material de Limpieza</t>
  </si>
  <si>
    <t>Utiles de Escritorios, Oficina e Informatica</t>
  </si>
  <si>
    <t>Productos Electricos y Afines</t>
  </si>
  <si>
    <t>Nota 7.-EFECTIVO EQUIVALENTE EFECTIVO</t>
  </si>
  <si>
    <t>3.-MONEDA FUNCIONAL Y DE PRESENTACION</t>
  </si>
  <si>
    <t>5.- BASE DE MEDICION</t>
  </si>
  <si>
    <t>CUENTAS POR PAGAR Y COBRAR</t>
  </si>
  <si>
    <t>MOBILIARIOS Y EQUIPOS</t>
  </si>
  <si>
    <t>DEPRECIACION</t>
  </si>
  <si>
    <t>1.-  CONSEJO NACIONAL DE DISCAPACIDAD  (CONADIS) Institucion Sin   Fines de Lucro</t>
  </si>
  <si>
    <t>INVENTARIO DISPOSITIVO DE APOYO</t>
  </si>
  <si>
    <t xml:space="preserve">Resultado Neto del Período </t>
  </si>
  <si>
    <t>Compensacion Servicios Seguridad</t>
  </si>
  <si>
    <t>Bono por Desempeño</t>
  </si>
  <si>
    <t>Sueldo  Personal Fijo</t>
  </si>
  <si>
    <t>Transferencias a las ASFL</t>
  </si>
  <si>
    <t>Joel Antonio Cid</t>
  </si>
  <si>
    <t xml:space="preserve"> Contadora</t>
  </si>
  <si>
    <t xml:space="preserve">Mercedes Yolanda Pujols </t>
  </si>
  <si>
    <t>Los estados Financieros estan presentados en RD$ pesos dominicanos, que es la moneda de curso legal en República Dominicana y la moneda funcional en el CONADIS</t>
  </si>
  <si>
    <t>4.- USO ESTIMADO DE JUICIO</t>
  </si>
  <si>
    <t>edificio  los cuales fueron valuados mediante tasacion realizada por expertos externos</t>
  </si>
  <si>
    <t>La perdida por deterioro  incluida en estos estados Financieros fue determinada</t>
  </si>
  <si>
    <t>por descargo de activo por deterioro y el mismo no se habia depreciado en su totalidad</t>
  </si>
  <si>
    <t>Fondo de Caja chica</t>
  </si>
  <si>
    <t>Servicios e Catering</t>
  </si>
  <si>
    <t>Articulos de Caucho</t>
  </si>
  <si>
    <t>Gas GPL</t>
  </si>
  <si>
    <t>Productos Quimicos de uso Personal</t>
  </si>
  <si>
    <t>Fumigacs., Lavanderia, Limpieza e Higiene</t>
  </si>
  <si>
    <t>Impuestos, Derechos y Tazas</t>
  </si>
  <si>
    <t>2.-BASE DE PRESENTACION</t>
  </si>
  <si>
    <t>Las partidas de mobiliarios y equipos son medidas al costo de adquisición menos la depreciación acumulada ,  perdida y deterioro</t>
  </si>
  <si>
    <t xml:space="preserve">Susana Elizabeth  Cornielle                </t>
  </si>
  <si>
    <t>Encargado Tecnología d/la información Interino</t>
  </si>
  <si>
    <t>Productos Medicinales para uso Humano</t>
  </si>
  <si>
    <t>Utiles Menores, Medicos y Quirúrgicos</t>
  </si>
  <si>
    <t>6.-RESUMEN DE POLITICAS CONTABLES</t>
  </si>
  <si>
    <t>Alimentos y Bebidas para Personas</t>
  </si>
  <si>
    <t xml:space="preserve">Productos de Papel, Cartón e Impresos   </t>
  </si>
  <si>
    <t>utilers Menores Medicos y Quirurgico</t>
  </si>
  <si>
    <t>Servicios Básicos</t>
  </si>
  <si>
    <t>Publicidad, Impresión y Encuadernación</t>
  </si>
  <si>
    <t>Alquileres y Rentas</t>
  </si>
  <si>
    <t>Otras Contrataciones de Servicios</t>
  </si>
  <si>
    <t>Cargos Depreciacion del Periodo</t>
  </si>
  <si>
    <t>RNC</t>
  </si>
  <si>
    <t>WEPSY</t>
  </si>
  <si>
    <t>130-41549-8</t>
  </si>
  <si>
    <t>101-87450-3</t>
  </si>
  <si>
    <t>101-80180-8</t>
  </si>
  <si>
    <t>PANADERIA Y REPOSTERIA VILLAR HERMANOS</t>
  </si>
  <si>
    <t>101-79474-7</t>
  </si>
  <si>
    <t>Seguros Vehiculos Pagados por Anticipados</t>
  </si>
  <si>
    <t>Seguros Incendios y Aliados Pagados por Anticipados</t>
  </si>
  <si>
    <t>Otros</t>
  </si>
  <si>
    <t>Banco  de Reservas Cta Fondo Reponible(Cta. 3140000873)</t>
  </si>
  <si>
    <t xml:space="preserve">Banco de Reservas Cta Donaciones    ( Cta. 09600438806 )                   </t>
  </si>
  <si>
    <t>Estos Estados Financieros  se han preparado sobre la base del costo histórico,  a excepción del terreno y</t>
  </si>
  <si>
    <t>Dilenia De Jesus</t>
  </si>
  <si>
    <t>Encargada de Compras</t>
  </si>
  <si>
    <t>Las subvenciones  fueron transferencia a Las Instituciones  sin Fines de Lucro según detalle</t>
  </si>
  <si>
    <t xml:space="preserve"> Institución que  tiene  por  objeto   velar y garantizar  la igualdad de derechos y la equiparación  de oportunidades a  todas las personas con discapacidad y regula  a    las personas morales sin  fines  de lucro, cuyo objeto social sea trabajar para que tengan mejor calidad de vida,  y que dada  la Necesidad de que en la   República Dominicana existiese un instrumento legal que propicie y garantice la integración social, económica   y cultural de las personas con dsiscapaciad se crea   la Ley  42-2000, del 30 de Junio del año 2000. la cual fue derogada por la Ley 5-13</t>
  </si>
  <si>
    <t>Mant y Reparac, Maqs y Equipos Transporte</t>
  </si>
  <si>
    <t>Servicios Mant. Reparac, Desmonte e Instalacion</t>
  </si>
  <si>
    <t>Prendas y Accesorios de Vestir</t>
  </si>
  <si>
    <t>Costo de Adquisicion</t>
  </si>
  <si>
    <t>Saldo al final del Periodo</t>
  </si>
  <si>
    <t>Saldo al Inicio Licencias y Programas de Sofware</t>
  </si>
  <si>
    <t>Saldo al final del periodo</t>
  </si>
  <si>
    <t>Servicios de Informatica y Ssitema Computarizados</t>
  </si>
  <si>
    <t xml:space="preserve">Victor J. Valdez  Rodriguez                          </t>
  </si>
  <si>
    <t>Director  Administrativo y Financiero</t>
  </si>
  <si>
    <t xml:space="preserve">Productos de Vidrio </t>
  </si>
  <si>
    <t>Productos Aislantes</t>
  </si>
  <si>
    <t>Productos Forestales</t>
  </si>
  <si>
    <r>
      <t>L</t>
    </r>
    <r>
      <rPr>
        <sz val="10"/>
        <color indexed="8"/>
        <rFont val="Arial"/>
        <family val="2"/>
      </rPr>
      <t>os gastos por concepto de materiales y suministros  en el presente periodo proporcionalmente sigue la trayectoria del pasado periodo,  y dichos  gastos o consumos a  la fecha de corte  se reflejan en las siguientes partidas:</t>
    </r>
  </si>
  <si>
    <t>Combustibles  y  Lubricantes</t>
  </si>
  <si>
    <t>Productos y Utiles de Defensa y Seguridad</t>
  </si>
  <si>
    <t>Pinturas, Lacas y Barnices</t>
  </si>
  <si>
    <t>Pasaje Gastos de Transportes y Otros</t>
  </si>
  <si>
    <t>Peaje</t>
  </si>
  <si>
    <t>Alquiler Equipos Educacional</t>
  </si>
  <si>
    <t>Alquiler Equipos de Computacion</t>
  </si>
  <si>
    <t>Alquileres  Equipos de Oficina</t>
  </si>
  <si>
    <t>Seguros Bienes Inmueblese Infraestructuras</t>
  </si>
  <si>
    <t>Mant y Reparac, Maqs y Equipos Ofic</t>
  </si>
  <si>
    <t>Mant. Y Reparacion . Equipos de Produccion</t>
  </si>
  <si>
    <t>Eventos Generales</t>
  </si>
  <si>
    <t>Belgica Samila Fernandez</t>
  </si>
  <si>
    <t>Productos  explosivos  y pirotecnia</t>
  </si>
  <si>
    <t>Maderas, Corchos y Sus Manufacturas</t>
  </si>
  <si>
    <t>Servicios Tecnicos profesionales</t>
  </si>
  <si>
    <t>Productos Metalicos</t>
  </si>
  <si>
    <t>Pintura Laca, Barnices y Otros</t>
  </si>
  <si>
    <t xml:space="preserve">                                                                                                                                           </t>
  </si>
  <si>
    <t>Nota 10</t>
  </si>
  <si>
    <t>EDIFICACIONES Y COMPONENTES</t>
  </si>
  <si>
    <t xml:space="preserve">Adiciones    </t>
  </si>
  <si>
    <t xml:space="preserve">Retiros  </t>
  </si>
  <si>
    <t>Adiciones-Ajustes</t>
  </si>
  <si>
    <t>Amortizado</t>
  </si>
  <si>
    <t>Aporte al Seguro Familiar de Salud</t>
  </si>
  <si>
    <t xml:space="preserve">NOTA 8:  INVENTARIOS </t>
  </si>
  <si>
    <t>PROPIEDAD, PLANTA Y EQUIPOS                                                   2021</t>
  </si>
  <si>
    <t>EQUIPOS TRANSPORTE Y OTROS</t>
  </si>
  <si>
    <t>TERRENOS</t>
  </si>
  <si>
    <t>SUBVENCIONES Y OTROS PAGOS POR TRANSFERENCIAS</t>
  </si>
  <si>
    <t>Otras:  Credito del Banco Reservas</t>
  </si>
  <si>
    <t>SUELDOS, SALARIOS Y BENEFICIOS A EMPLEADOS</t>
  </si>
  <si>
    <t>MOBILIARIOS Y EQUIPOS DE OFICINA</t>
  </si>
  <si>
    <t xml:space="preserve">  GASTOS DE DEPRECIACION Y AMORTIZACION</t>
  </si>
  <si>
    <t xml:space="preserve">Utiles y Materiales Escolares y de Enseñanza </t>
  </si>
  <si>
    <t>Gastos de Depreciacion Propiedad Planta y Equipos e Intangibles es com o sigue</t>
  </si>
  <si>
    <t>Depreciacion Acumulada al Inicio del periodo</t>
  </si>
  <si>
    <t>Seguros Bienes Muebles Inmuebles</t>
  </si>
  <si>
    <t xml:space="preserve"> TERRENOS </t>
  </si>
  <si>
    <t>Adiciones</t>
  </si>
  <si>
    <t>Depreciacion Acumulada al Inicio del periodo 2021</t>
  </si>
  <si>
    <t>Propiedad, Planta y Equipos al 30/6/2021</t>
  </si>
  <si>
    <t>Propiedad, Planta y Equipos al 30/6/2022</t>
  </si>
  <si>
    <t xml:space="preserve">                 El detalle de las  partidas del Inventarios   de Bienes para Consumo   y  de Dispositivos Apoyo</t>
  </si>
  <si>
    <t>El Movimiento de  La Propiedad, Mobiliarios y Equipos y Depreciacion Acumulada al 30 de junio 2022 y 2021 es  como sigue:</t>
  </si>
  <si>
    <t>Un detalle de los Gastos Financieros cuyas partidas estan compuestas por  comisiones bancarias de las cuentas del Fondo Reponible Institucional más la cuenta de Donaciones Para Diferentes Proyectos de la Institucion,  propia de CONADIS con el Banco del Reservas.</t>
  </si>
  <si>
    <t>AL 30 DE JUNIO 2023 Y  30 DE JUNIO 2022</t>
  </si>
  <si>
    <t>Licda. Claudia Maria Pimentel Melgen</t>
  </si>
  <si>
    <t>Directora Ejecutiva</t>
  </si>
  <si>
    <t>Johana Altagracia Pimentel</t>
  </si>
  <si>
    <t>Encargado Gestion Humana</t>
  </si>
  <si>
    <t>Silvia  Elizabeht Hernandez Almonte</t>
  </si>
  <si>
    <t>Encargada Juridica Interina</t>
  </si>
  <si>
    <t>Al 30  de Junio 2023, los Funcionarios Principales del CONADIS son los descrito a continuacion: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</si>
  <si>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al 30 de junio 2023 y sus notas.</t>
  </si>
  <si>
    <t xml:space="preserve">El detalle del efectivo  y su equivalente al  efectivo al 30/6/2023  esta compuesto por las partidas siguientes   en cuentas  </t>
  </si>
  <si>
    <t>Al 30 de Junio  del 2023  los Gastos por Servicios Personales Resultaron Según Detalle:</t>
  </si>
  <si>
    <t>Los ingresos recibido durante  el semestre  enero junio 2023  fueron los detallados a continuacion:</t>
  </si>
  <si>
    <t>Las Retenciones por  pagar al 30 de Junio del  2023 y  2022 es según  siguiente detalle:</t>
  </si>
  <si>
    <t>De los gastos por concepto de Seguros pagados al 30/6/2023 es la siguiente:</t>
  </si>
  <si>
    <t xml:space="preserve"> al 30/06/2023 e es la siguiente:</t>
  </si>
  <si>
    <t>Valery Josefina Bobadilla Soriano</t>
  </si>
  <si>
    <t>Encargada Financiera Interina</t>
  </si>
  <si>
    <t>Licencias de Informatica</t>
  </si>
  <si>
    <t>PROPIEDAD, PLANTA Y EQUIPOS                                                   2023</t>
  </si>
  <si>
    <t>El balance en las cuentas por pagar al 31/6/2023  es cero  y para el 2022 es como sigue:</t>
  </si>
  <si>
    <t>MARIA ALTAGRACIA RODRIGUEZ CABRERA</t>
  </si>
  <si>
    <t>Sueldo  Temporal Personal Fijo en Cargos de Carrera</t>
  </si>
  <si>
    <t>Sueldo Personal Temporal Eventual</t>
  </si>
  <si>
    <t>Incentivo  Por Rendimiento Individual</t>
  </si>
  <si>
    <t>Vacaciones  No Disfrutadas</t>
  </si>
  <si>
    <t>Sueldo Personal Temporal Contratado</t>
  </si>
  <si>
    <t>Acabados Textiles</t>
  </si>
  <si>
    <t>Llantas y Neumaticos</t>
  </si>
  <si>
    <t>Productos Ferrosos</t>
  </si>
  <si>
    <t>Herramientas Menores</t>
  </si>
  <si>
    <t>Aceites y Grasas</t>
  </si>
  <si>
    <t>Insecticiday y Fumigantes</t>
  </si>
  <si>
    <t>Otros Productos Quimicos</t>
  </si>
  <si>
    <t>Utiles Diversos</t>
  </si>
  <si>
    <t>Accesorios</t>
  </si>
  <si>
    <t>Gasolina</t>
  </si>
  <si>
    <t>El renglon de Servicios no Personales  y la Contratacion de servicios  al 30/6/2023 se detalla a continuacion:</t>
  </si>
  <si>
    <t>Publicidad y Avisos Oficiales</t>
  </si>
  <si>
    <t>Viaticos Fuera del Pais</t>
  </si>
  <si>
    <t>Lbros, Revistas y Periodicos</t>
  </si>
  <si>
    <t>Fletes</t>
  </si>
  <si>
    <t>Alquiler Equipos de Traccion y Elevqcion</t>
  </si>
  <si>
    <t>Otros Alquileres</t>
  </si>
  <si>
    <t>Licencia de Informatica</t>
  </si>
  <si>
    <t>Servicios Especiales de Mant y Reparac</t>
  </si>
  <si>
    <t>COPY SOLUTIONS</t>
  </si>
  <si>
    <t>Jeimie Marlene Rehes Polanco</t>
  </si>
  <si>
    <t>Encargada de Comunicación</t>
  </si>
  <si>
    <t xml:space="preserve">Directora Tecnica </t>
  </si>
  <si>
    <t>Depreciacion Acumulada al Inicio del periodo 2023</t>
  </si>
  <si>
    <t>Acumulado</t>
  </si>
  <si>
    <t>Andadores</t>
  </si>
  <si>
    <t>Bastones blanco</t>
  </si>
  <si>
    <t>Colchones Antiescaras</t>
  </si>
  <si>
    <t>Sillas de Ruedas</t>
  </si>
  <si>
    <t>Descripcion:</t>
  </si>
  <si>
    <t>PROPIEDAD, PLANTA Y EQUIPOS                                                   2022</t>
  </si>
  <si>
    <t>Dscripcion:</t>
  </si>
  <si>
    <t xml:space="preserve"> Los intagibles se presentan en el siguiente detalle:</t>
  </si>
  <si>
    <t>Un detalle  de los balances que componen el patrimonio</t>
  </si>
  <si>
    <t>Comisiones Bancarias Cta  Fondo Reponible 3140000873</t>
  </si>
  <si>
    <t>Comisiones Bancarias Cta Donaciones          9600438806</t>
  </si>
  <si>
    <t>Nota 10:  PAGOS POR ANTICIPADOS</t>
  </si>
  <si>
    <t>Existe un balance de cuentas por cobrar segun detalle:</t>
  </si>
  <si>
    <t>El Movimiento de  La Propiedad, Mobiliarios y Equipos y Depreciacion Acumulada al 30 de junio 2023 y 2022 es  como sigue:</t>
  </si>
  <si>
    <t>Nota 9:  CUENTAS POR COBRAR</t>
  </si>
  <si>
    <t>Nota 11</t>
  </si>
  <si>
    <t>NOTA 12- INTANGIBLES</t>
  </si>
  <si>
    <t>Nota 13   CUENTAS POR PAGAR</t>
  </si>
  <si>
    <t>Nota 14: RETENCIONES POR PAGAR</t>
  </si>
  <si>
    <t>NOTA 15 ACTIVOS NETO Y PATRIMONIO</t>
  </si>
  <si>
    <t>Nota.  16: INGRESOS</t>
  </si>
  <si>
    <r>
      <t>Nota. 17 GASTOS</t>
    </r>
    <r>
      <rPr>
        <b/>
        <sz val="10"/>
        <color indexed="8"/>
        <rFont val="Arial"/>
        <family val="2"/>
      </rPr>
      <t xml:space="preserve">   CORRIENTES:</t>
    </r>
  </si>
  <si>
    <t>Nota  18</t>
  </si>
  <si>
    <t>Nota 19:  MATERIALES Y SUMINISTROS</t>
  </si>
  <si>
    <t>Nota 20:</t>
  </si>
  <si>
    <t>Nota 22 GASTOS FINANCIEROS</t>
  </si>
  <si>
    <t>Gastos Donaciones Dispositivos Entregados</t>
  </si>
  <si>
    <t>Transferencias Corrientes del Gobierno Central</t>
  </si>
  <si>
    <t xml:space="preserve">Banco de Reservas Cta Unica del Tesoro  ( Cta. 0100193000 )                   </t>
  </si>
  <si>
    <t>Nota 21: OTROS GASTOS</t>
  </si>
  <si>
    <t>Dpreciacion Mobiliarios y Equipos</t>
  </si>
  <si>
    <t>Depreciacion del Periodo  Edificaciones</t>
  </si>
  <si>
    <t>Depreciacion Equipos de Transporte</t>
  </si>
  <si>
    <t xml:space="preserve">Gastos Amortizacion Intangibles </t>
  </si>
  <si>
    <t>Aporte  al Fondo de Pensiones</t>
  </si>
  <si>
    <t>Aporte al Riesgo Laboral</t>
  </si>
  <si>
    <t>Resultados Acumulados</t>
  </si>
  <si>
    <t>Capital</t>
  </si>
  <si>
    <t>Deltca Comercial    RNC 101-01193-9</t>
  </si>
  <si>
    <t>Jeimie Marlene Reyes Polanco</t>
  </si>
  <si>
    <t>Silvia  Elizabeth Hernandez Almonte</t>
  </si>
  <si>
    <t>Prestaciones Economicas</t>
  </si>
  <si>
    <t>Encargado Tecnología de la información Interino</t>
  </si>
  <si>
    <t>1.-  CONSEJO NACIONAL DE DISCAPACIDAD  (CONADIS) Institucion Sin Fines de Lucro</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</si>
  <si>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</si>
  <si>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Institución que  tiene  por  objeto   velar y garantizar  la igualdad de derechos y la equiparación  de oportunidades a  todas las personas con discapacidad y regula  a las personas morales sin  fines  de lucro, cuyo objeto social sea trabajar para que tengan mejor calidad de vida y que dada  la Necesidad de que en la República Dominicana existiese un instrumento legal que propicie y garantice la integración social, económica y cultural de las personas con discapacidad se crea   la Ley  42-2000, del 30 de Junio del año 2000. la cual fue derogada por la Ley 5-13</t>
  </si>
  <si>
    <t xml:space="preserve">Coordinadora Tecnica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</si>
</sst>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_(* #,##0_);_(* \(#,##0\);_(* &quot;-&quot;??_);_(@_)"/>
    <numFmt numFmtId="166" formatCode="_-* #,##0.00\ _P_t_s_-;\-* #,##0.00\ _P_t_s_-;_-* &quot;-&quot;??\ _P_t_s_-;_-@_-"/>
  </numFmts>
  <fonts count="27"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sz val="11"/>
      <color rgb="FF006100"/>
      <name val="Calibri"/>
      <family val="2"/>
      <scheme val="minor"/>
    </font>
    <font>
      <sz val="10"/>
      <name val="Arial"/>
      <family val="2"/>
    </font>
    <font>
      <b/>
      <sz val="10"/>
      <name val="Arial"/>
      <family val="2"/>
    </font>
    <font>
      <sz val="11"/>
      <color theme="1"/>
      <name val="Arial"/>
      <family val="2"/>
    </font>
    <font>
      <sz val="10"/>
      <color theme="1"/>
      <name val="Arial"/>
      <family val="2"/>
    </font>
    <font>
      <b/>
      <sz val="11"/>
      <color theme="3"/>
      <name val="Arial"/>
      <family val="2"/>
    </font>
    <font>
      <b/>
      <sz val="10"/>
      <color theme="1"/>
      <name val="Arial"/>
      <family val="2"/>
    </font>
    <font>
      <b/>
      <sz val="11"/>
      <name val="Arial"/>
      <family val="2"/>
    </font>
    <font>
      <b/>
      <sz val="11"/>
      <color theme="1"/>
      <name val="Arial"/>
      <family val="2"/>
    </font>
    <font>
      <b/>
      <sz val="12"/>
      <color theme="1"/>
      <name val="Arial"/>
      <family val="2"/>
    </font>
    <font>
      <b/>
      <sz val="9"/>
      <color theme="1"/>
      <name val="Arial"/>
      <family val="2"/>
    </font>
    <font>
      <b/>
      <sz val="10"/>
      <color indexed="8"/>
      <name val="Arial"/>
      <family val="2"/>
    </font>
    <font>
      <b/>
      <sz val="10"/>
      <color rgb="FF000000"/>
      <name val="Arial"/>
      <family val="2"/>
    </font>
    <font>
      <sz val="9"/>
      <color theme="1"/>
      <name val="Arial"/>
      <family val="2"/>
    </font>
    <font>
      <sz val="10"/>
      <color rgb="FF000000"/>
      <name val="Arial"/>
      <family val="2"/>
    </font>
    <font>
      <sz val="10"/>
      <color indexed="8"/>
      <name val="Arial"/>
      <family val="2"/>
    </font>
    <font>
      <sz val="10"/>
      <color theme="0" tint="-0.249977111117893"/>
      <name val="Arial"/>
      <family val="2"/>
    </font>
    <font>
      <sz val="9"/>
      <name val="Arial"/>
      <family val="2"/>
    </font>
    <font>
      <sz val="10"/>
      <color theme="1"/>
      <name val="Tahoma"/>
      <family val="2"/>
    </font>
    <font>
      <sz val="12"/>
      <color theme="1"/>
      <name val="Calibri"/>
      <family val="2"/>
      <scheme val="minor"/>
    </font>
    <font>
      <b/>
      <sz val="10"/>
      <color rgb="FFFF0000"/>
      <name val="Arial"/>
      <family val="2"/>
    </font>
    <font>
      <b/>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14">
    <border>
      <left/>
      <right/>
      <top/>
      <bottom/>
      <diagonal/>
    </border>
    <border>
      <left/>
      <right/>
      <top/>
      <bottom style="double">
        <color indexed="64"/>
      </bottom>
      <diagonal/>
    </border>
    <border>
      <left/>
      <right/>
      <top style="thin">
        <color indexed="64"/>
      </top>
      <bottom style="double">
        <color indexed="64"/>
      </bottom>
      <diagonal/>
    </border>
    <border>
      <left/>
      <right/>
      <top/>
      <bottom style="thick">
        <color theme="4"/>
      </bottom>
      <diagonal/>
    </border>
    <border>
      <left/>
      <right/>
      <top/>
      <bottom style="thin">
        <color theme="3"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s>
  <cellStyleXfs count="1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3" applyNumberFormat="0" applyFill="0" applyAlignment="0" applyProtection="0"/>
    <xf numFmtId="0" fontId="5" fillId="2" borderId="0" applyNumberFormat="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166" fontId="6"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9" fillId="0" borderId="0" xfId="0" applyFont="1"/>
    <xf numFmtId="0" fontId="7" fillId="0" borderId="0" xfId="0" applyFont="1" applyBorder="1" applyAlignment="1">
      <alignment horizontal="left"/>
    </xf>
    <xf numFmtId="0" fontId="9" fillId="0" borderId="0" xfId="0" applyFont="1" applyBorder="1"/>
    <xf numFmtId="0" fontId="6" fillId="0" borderId="0" xfId="0" applyFont="1" applyBorder="1" applyAlignment="1">
      <alignment horizontal="left"/>
    </xf>
    <xf numFmtId="0" fontId="7" fillId="0" borderId="0" xfId="0" applyFont="1" applyAlignment="1">
      <alignment horizontal="left"/>
    </xf>
    <xf numFmtId="0" fontId="9" fillId="0" borderId="0" xfId="0" applyFont="1" applyBorder="1" applyAlignment="1">
      <alignment wrapText="1"/>
    </xf>
    <xf numFmtId="43" fontId="11" fillId="0" borderId="0" xfId="1" applyFont="1" applyBorder="1" applyAlignment="1">
      <alignment wrapText="1"/>
    </xf>
    <xf numFmtId="43" fontId="9" fillId="0" borderId="0" xfId="0" applyNumberFormat="1" applyFont="1"/>
    <xf numFmtId="43" fontId="9" fillId="3" borderId="0" xfId="1" applyFont="1" applyFill="1" applyBorder="1"/>
    <xf numFmtId="43" fontId="9" fillId="0" borderId="0" xfId="1" applyFont="1" applyAlignment="1">
      <alignment wrapText="1"/>
    </xf>
    <xf numFmtId="43" fontId="9" fillId="3" borderId="0" xfId="1" applyFont="1" applyFill="1"/>
    <xf numFmtId="43" fontId="11" fillId="3" borderId="0" xfId="1" applyFont="1" applyFill="1"/>
    <xf numFmtId="43" fontId="7" fillId="3" borderId="0" xfId="1" applyFont="1" applyFill="1" applyBorder="1" applyAlignment="1">
      <alignment horizontal="left"/>
    </xf>
    <xf numFmtId="43" fontId="9" fillId="3" borderId="5" xfId="1" applyFont="1" applyFill="1" applyBorder="1"/>
    <xf numFmtId="43" fontId="11" fillId="3" borderId="0" xfId="1" applyFont="1" applyFill="1" applyBorder="1"/>
    <xf numFmtId="43" fontId="9" fillId="3" borderId="0" xfId="1" applyFont="1" applyFill="1" applyAlignment="1">
      <alignment wrapText="1"/>
    </xf>
    <xf numFmtId="43" fontId="11" fillId="3" borderId="0" xfId="1" applyFont="1" applyFill="1" applyBorder="1" applyAlignment="1">
      <alignment wrapText="1"/>
    </xf>
    <xf numFmtId="43" fontId="9" fillId="3" borderId="0" xfId="1" applyFont="1" applyFill="1" applyBorder="1" applyAlignment="1">
      <alignment wrapText="1"/>
    </xf>
    <xf numFmtId="43" fontId="7" fillId="3" borderId="6" xfId="1" applyFont="1" applyFill="1" applyBorder="1" applyAlignment="1">
      <alignment horizontal="center"/>
    </xf>
    <xf numFmtId="43" fontId="11" fillId="3" borderId="2" xfId="1" applyFont="1" applyFill="1" applyBorder="1" applyAlignment="1">
      <alignment wrapText="1"/>
    </xf>
    <xf numFmtId="43" fontId="11" fillId="3" borderId="2" xfId="1" applyFont="1" applyFill="1" applyBorder="1"/>
    <xf numFmtId="43" fontId="11" fillId="3" borderId="0" xfId="1" applyFont="1" applyFill="1" applyBorder="1" applyAlignment="1">
      <alignment horizontal="left" wrapText="1"/>
    </xf>
    <xf numFmtId="0" fontId="23" fillId="3" borderId="0" xfId="0" applyFont="1" applyFill="1"/>
    <xf numFmtId="43" fontId="23" fillId="3" borderId="0" xfId="1" applyFont="1" applyFill="1"/>
    <xf numFmtId="0" fontId="23" fillId="3" borderId="0" xfId="0" applyFont="1" applyFill="1" applyBorder="1"/>
    <xf numFmtId="0" fontId="24" fillId="3" borderId="0" xfId="0" applyFont="1" applyFill="1" applyBorder="1" applyAlignment="1"/>
    <xf numFmtId="43" fontId="24" fillId="3" borderId="0" xfId="1" applyFont="1" applyFill="1" applyBorder="1" applyAlignment="1"/>
    <xf numFmtId="164" fontId="24" fillId="3" borderId="0" xfId="0" applyNumberFormat="1" applyFont="1" applyFill="1" applyBorder="1" applyAlignment="1"/>
    <xf numFmtId="0" fontId="7" fillId="3" borderId="0" xfId="0" applyFont="1" applyFill="1" applyAlignment="1">
      <alignment horizontal="left"/>
    </xf>
    <xf numFmtId="165" fontId="7" fillId="3" borderId="0" xfId="0" applyNumberFormat="1" applyFont="1" applyFill="1" applyBorder="1" applyAlignment="1">
      <alignment horizontal="left"/>
    </xf>
    <xf numFmtId="0" fontId="9" fillId="3" borderId="0" xfId="0" applyFont="1" applyFill="1"/>
    <xf numFmtId="0" fontId="11" fillId="3" borderId="0" xfId="0" applyFont="1" applyFill="1" applyBorder="1" applyAlignment="1">
      <alignment horizontal="left" vertical="top" wrapText="1"/>
    </xf>
    <xf numFmtId="0" fontId="7" fillId="3" borderId="8" xfId="0" applyFont="1" applyFill="1" applyBorder="1" applyAlignment="1">
      <alignment wrapText="1"/>
    </xf>
    <xf numFmtId="0" fontId="11" fillId="3" borderId="6"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center"/>
    </xf>
    <xf numFmtId="0" fontId="11" fillId="3" borderId="0" xfId="0" applyFont="1" applyFill="1" applyAlignment="1">
      <alignment horizontal="left"/>
    </xf>
    <xf numFmtId="164" fontId="11" fillId="3" borderId="0" xfId="0" applyNumberFormat="1" applyFont="1" applyFill="1" applyBorder="1" applyAlignment="1">
      <alignment wrapText="1"/>
    </xf>
    <xf numFmtId="43" fontId="9" fillId="3" borderId="0" xfId="0" applyNumberFormat="1" applyFont="1" applyFill="1"/>
    <xf numFmtId="43" fontId="9" fillId="3" borderId="0" xfId="0" applyNumberFormat="1" applyFont="1" applyFill="1" applyBorder="1"/>
    <xf numFmtId="0" fontId="9" fillId="3" borderId="0" xfId="0" applyFont="1" applyFill="1" applyAlignment="1">
      <alignment horizontal="left"/>
    </xf>
    <xf numFmtId="0" fontId="11" fillId="3" borderId="0" xfId="0" applyFont="1" applyFill="1" applyBorder="1" applyAlignment="1">
      <alignment horizontal="left" wrapText="1"/>
    </xf>
    <xf numFmtId="0" fontId="9" fillId="3" borderId="0" xfId="0" applyFont="1" applyFill="1" applyBorder="1" applyAlignment="1">
      <alignment wrapText="1"/>
    </xf>
    <xf numFmtId="0" fontId="16" fillId="3" borderId="0" xfId="0" applyFont="1" applyFill="1" applyBorder="1" applyAlignment="1">
      <alignment wrapText="1"/>
    </xf>
    <xf numFmtId="43" fontId="11" fillId="3" borderId="0" xfId="0" applyNumberFormat="1" applyFont="1" applyFill="1" applyBorder="1"/>
    <xf numFmtId="164" fontId="11" fillId="3" borderId="0" xfId="0" applyNumberFormat="1" applyFont="1" applyFill="1" applyBorder="1"/>
    <xf numFmtId="0" fontId="11" fillId="3" borderId="0" xfId="0" applyFont="1" applyFill="1" applyBorder="1" applyAlignment="1">
      <alignment wrapText="1"/>
    </xf>
    <xf numFmtId="164" fontId="11" fillId="3" borderId="2" xfId="0" applyNumberFormat="1" applyFont="1" applyFill="1" applyBorder="1" applyAlignment="1">
      <alignment wrapText="1"/>
    </xf>
    <xf numFmtId="164" fontId="11" fillId="3" borderId="2" xfId="0" applyNumberFormat="1" applyFont="1" applyFill="1" applyBorder="1"/>
    <xf numFmtId="0" fontId="11" fillId="3" borderId="0" xfId="0" applyFont="1" applyFill="1"/>
    <xf numFmtId="43" fontId="6" fillId="3" borderId="0" xfId="1" applyFont="1" applyFill="1" applyBorder="1" applyAlignment="1">
      <alignment horizontal="left"/>
    </xf>
    <xf numFmtId="165" fontId="6" fillId="0" borderId="0" xfId="1" applyNumberFormat="1" applyFont="1" applyBorder="1" applyAlignment="1">
      <alignment horizontal="left"/>
    </xf>
    <xf numFmtId="165" fontId="7" fillId="0" borderId="0" xfId="1" applyNumberFormat="1" applyFont="1" applyBorder="1" applyAlignment="1">
      <alignment horizontal="left"/>
    </xf>
    <xf numFmtId="4" fontId="9" fillId="0" borderId="0" xfId="0" applyNumberFormat="1" applyFont="1"/>
    <xf numFmtId="0" fontId="11" fillId="0" borderId="0" xfId="0" applyFont="1" applyAlignment="1">
      <alignment wrapText="1"/>
    </xf>
    <xf numFmtId="43" fontId="7" fillId="3" borderId="11" xfId="1" applyFont="1" applyFill="1" applyBorder="1" applyAlignment="1">
      <alignment horizontal="left" wrapText="1"/>
    </xf>
    <xf numFmtId="165" fontId="7" fillId="0" borderId="12" xfId="1" applyNumberFormat="1" applyFont="1" applyBorder="1" applyAlignment="1">
      <alignment horizontal="left" wrapText="1"/>
    </xf>
    <xf numFmtId="43" fontId="11" fillId="3" borderId="12" xfId="1" applyFont="1" applyFill="1" applyBorder="1" applyAlignment="1">
      <alignment wrapText="1"/>
    </xf>
    <xf numFmtId="0" fontId="11" fillId="0" borderId="12" xfId="0" applyFont="1" applyBorder="1" applyAlignment="1">
      <alignment wrapText="1"/>
    </xf>
    <xf numFmtId="0" fontId="11" fillId="0" borderId="10" xfId="0" applyFont="1" applyBorder="1" applyAlignment="1">
      <alignment wrapText="1"/>
    </xf>
    <xf numFmtId="4" fontId="11" fillId="0" borderId="0" xfId="0" applyNumberFormat="1" applyFont="1"/>
    <xf numFmtId="43" fontId="7" fillId="3" borderId="0" xfId="1" applyFont="1" applyFill="1" applyBorder="1" applyAlignment="1">
      <alignment horizontal="left" vertical="center"/>
    </xf>
    <xf numFmtId="43" fontId="6" fillId="3" borderId="0" xfId="1" applyFont="1" applyFill="1" applyBorder="1" applyAlignment="1">
      <alignment horizontal="left" vertical="center"/>
    </xf>
    <xf numFmtId="4" fontId="9" fillId="0" borderId="0" xfId="0" applyNumberFormat="1" applyFont="1" applyBorder="1"/>
    <xf numFmtId="43" fontId="7" fillId="3" borderId="5" xfId="1" applyFont="1" applyFill="1" applyBorder="1" applyAlignment="1">
      <alignment horizontal="left"/>
    </xf>
    <xf numFmtId="43" fontId="7" fillId="0" borderId="5" xfId="1" applyFont="1" applyBorder="1" applyAlignment="1">
      <alignment horizontal="left"/>
    </xf>
    <xf numFmtId="43" fontId="11" fillId="3" borderId="5" xfId="1" applyFont="1" applyFill="1" applyBorder="1"/>
    <xf numFmtId="4" fontId="11" fillId="0" borderId="5" xfId="0" applyNumberFormat="1" applyFont="1" applyBorder="1"/>
    <xf numFmtId="43" fontId="7" fillId="3" borderId="2" xfId="1" applyFont="1" applyFill="1" applyBorder="1" applyAlignment="1">
      <alignment horizontal="left"/>
    </xf>
    <xf numFmtId="43" fontId="7" fillId="0" borderId="2" xfId="1" applyFont="1" applyBorder="1" applyAlignment="1">
      <alignment horizontal="left"/>
    </xf>
    <xf numFmtId="4" fontId="11" fillId="0" borderId="2" xfId="0" applyNumberFormat="1" applyFont="1" applyBorder="1"/>
    <xf numFmtId="43" fontId="6" fillId="3" borderId="5" xfId="1" applyFont="1" applyFill="1" applyBorder="1" applyAlignment="1">
      <alignment horizontal="left"/>
    </xf>
    <xf numFmtId="165" fontId="6" fillId="0" borderId="5" xfId="1" applyNumberFormat="1" applyFont="1" applyBorder="1" applyAlignment="1">
      <alignment horizontal="left"/>
    </xf>
    <xf numFmtId="43" fontId="9" fillId="3" borderId="5" xfId="1" applyFont="1" applyFill="1" applyBorder="1" applyAlignment="1">
      <alignment wrapText="1"/>
    </xf>
    <xf numFmtId="43" fontId="9" fillId="3" borderId="5" xfId="0" applyNumberFormat="1" applyFont="1" applyFill="1" applyBorder="1"/>
    <xf numFmtId="43" fontId="25" fillId="0" borderId="0" xfId="1" applyFont="1" applyFill="1" applyBorder="1" applyAlignment="1">
      <alignment horizontal="center" wrapText="1"/>
    </xf>
    <xf numFmtId="0" fontId="11" fillId="0" borderId="0" xfId="0" applyFont="1" applyFill="1" applyBorder="1" applyAlignment="1">
      <alignment horizontal="justify" vertical="center" wrapText="1"/>
    </xf>
    <xf numFmtId="43" fontId="11" fillId="0" borderId="2" xfId="1" applyFont="1" applyFill="1" applyBorder="1" applyAlignment="1">
      <alignment horizontal="right" vertical="center"/>
    </xf>
    <xf numFmtId="0" fontId="11" fillId="0" borderId="0" xfId="0" applyFont="1" applyFill="1" applyBorder="1" applyAlignment="1">
      <alignment horizontal="left" wrapText="1"/>
    </xf>
    <xf numFmtId="43" fontId="21" fillId="0" borderId="0" xfId="1" applyFont="1" applyFill="1" applyBorder="1"/>
    <xf numFmtId="43" fontId="9" fillId="0" borderId="0" xfId="1" applyFont="1" applyFill="1" applyBorder="1"/>
    <xf numFmtId="43" fontId="11" fillId="0" borderId="0" xfId="1" applyFont="1" applyFill="1" applyBorder="1" applyAlignment="1">
      <alignment horizontal="left" wrapText="1"/>
    </xf>
    <xf numFmtId="0" fontId="9" fillId="0" borderId="0" xfId="0" applyFont="1" applyFill="1" applyAlignment="1">
      <alignment horizontal="left" vertical="center"/>
    </xf>
    <xf numFmtId="43" fontId="11" fillId="0" borderId="0" xfId="1" applyFont="1" applyFill="1" applyAlignment="1">
      <alignment horizontal="left" vertical="center"/>
    </xf>
    <xf numFmtId="43" fontId="11" fillId="0" borderId="0" xfId="1" applyFont="1" applyFill="1" applyAlignment="1">
      <alignment horizontal="left" vertical="center" wrapText="1"/>
    </xf>
    <xf numFmtId="0" fontId="11" fillId="0" borderId="0" xfId="0" applyFont="1" applyFill="1" applyAlignment="1">
      <alignment horizontal="left" vertical="center"/>
    </xf>
    <xf numFmtId="12" fontId="7" fillId="0" borderId="0" xfId="1" applyNumberFormat="1" applyFont="1" applyFill="1" applyBorder="1" applyAlignment="1">
      <alignment horizontal="right"/>
    </xf>
    <xf numFmtId="0" fontId="9" fillId="0" borderId="0" xfId="0" applyFont="1" applyFill="1" applyBorder="1" applyAlignment="1">
      <alignment horizontal="justify" vertical="center" wrapText="1"/>
    </xf>
    <xf numFmtId="43" fontId="9" fillId="0" borderId="0" xfId="1" applyFont="1" applyFill="1" applyBorder="1" applyAlignment="1">
      <alignment horizontal="right" vertical="center"/>
    </xf>
    <xf numFmtId="0" fontId="7" fillId="0" borderId="0" xfId="0" applyFont="1" applyBorder="1" applyAlignment="1">
      <alignment horizontal="left" wrapText="1"/>
    </xf>
    <xf numFmtId="0" fontId="9" fillId="3" borderId="0" xfId="0" applyFont="1" applyFill="1" applyBorder="1" applyAlignment="1">
      <alignment horizontal="left" wrapText="1"/>
    </xf>
    <xf numFmtId="0" fontId="8" fillId="0" borderId="0" xfId="0" applyFont="1" applyFill="1"/>
    <xf numFmtId="43" fontId="8" fillId="0" borderId="0" xfId="1" applyFont="1" applyFill="1"/>
    <xf numFmtId="43" fontId="9" fillId="0" borderId="0" xfId="1" applyFont="1" applyFill="1"/>
    <xf numFmtId="0" fontId="9" fillId="0" borderId="0" xfId="0" applyFont="1" applyFill="1"/>
    <xf numFmtId="0" fontId="7" fillId="0" borderId="0" xfId="0" applyFont="1" applyFill="1" applyBorder="1" applyAlignment="1"/>
    <xf numFmtId="43" fontId="7" fillId="0" borderId="0" xfId="1" applyFont="1" applyFill="1" applyBorder="1" applyAlignment="1"/>
    <xf numFmtId="43" fontId="9" fillId="0" borderId="0" xfId="1" applyFont="1" applyFill="1" applyAlignment="1">
      <alignment wrapText="1"/>
    </xf>
    <xf numFmtId="0" fontId="6" fillId="0" borderId="0" xfId="0" applyFont="1" applyFill="1" applyBorder="1" applyAlignment="1">
      <alignment horizontal="left" wrapText="1"/>
    </xf>
    <xf numFmtId="43" fontId="6" fillId="0" borderId="0" xfId="1" applyFont="1" applyFill="1" applyBorder="1" applyAlignment="1">
      <alignment horizontal="left" wrapText="1"/>
    </xf>
    <xf numFmtId="0" fontId="6" fillId="0" borderId="0" xfId="0" applyFont="1" applyFill="1" applyBorder="1" applyAlignment="1"/>
    <xf numFmtId="43" fontId="6" fillId="0" borderId="0" xfId="1" applyFont="1" applyFill="1" applyBorder="1" applyAlignment="1"/>
    <xf numFmtId="0" fontId="7" fillId="0" borderId="0" xfId="0" applyFont="1" applyFill="1" applyBorder="1" applyAlignment="1">
      <alignment horizontal="left" wrapText="1"/>
    </xf>
    <xf numFmtId="43" fontId="7" fillId="0" borderId="0" xfId="1" applyFont="1" applyFill="1" applyBorder="1" applyAlignment="1">
      <alignment horizontal="left" wrapText="1"/>
    </xf>
    <xf numFmtId="0" fontId="9" fillId="0" borderId="0" xfId="4" applyFont="1" applyFill="1" applyBorder="1" applyAlignment="1">
      <alignment horizontal="left" wrapText="1"/>
    </xf>
    <xf numFmtId="43" fontId="9" fillId="0" borderId="0" xfId="1" applyFont="1" applyFill="1" applyAlignment="1">
      <alignment horizontal="left" vertical="center"/>
    </xf>
    <xf numFmtId="0" fontId="9" fillId="0" borderId="0" xfId="0" applyFont="1" applyFill="1" applyAlignment="1">
      <alignment horizontal="left" vertical="center" wrapText="1"/>
    </xf>
    <xf numFmtId="43" fontId="9" fillId="0" borderId="0" xfId="1" applyFont="1" applyFill="1" applyAlignment="1">
      <alignment horizontal="left" vertical="center" wrapText="1"/>
    </xf>
    <xf numFmtId="0" fontId="7" fillId="0" borderId="0" xfId="0" applyFont="1" applyFill="1" applyBorder="1" applyAlignment="1">
      <alignment wrapText="1"/>
    </xf>
    <xf numFmtId="43" fontId="7" fillId="0" borderId="0" xfId="1" applyFont="1" applyFill="1" applyBorder="1" applyAlignment="1">
      <alignment wrapText="1"/>
    </xf>
    <xf numFmtId="43" fontId="9" fillId="0" borderId="0" xfId="1" applyFont="1" applyFill="1" applyAlignment="1">
      <alignment vertical="center" wrapText="1"/>
    </xf>
    <xf numFmtId="0" fontId="11" fillId="0" borderId="0" xfId="0" applyFont="1" applyFill="1"/>
    <xf numFmtId="43" fontId="11" fillId="0" borderId="0" xfId="1" applyFont="1" applyFill="1"/>
    <xf numFmtId="0" fontId="9" fillId="0" borderId="0" xfId="0" applyFont="1" applyFill="1" applyAlignment="1">
      <alignment vertical="center" wrapText="1"/>
    </xf>
    <xf numFmtId="0" fontId="7" fillId="0" borderId="0" xfId="0" applyFont="1" applyFill="1" applyBorder="1" applyAlignment="1">
      <alignment horizontal="left"/>
    </xf>
    <xf numFmtId="12" fontId="12" fillId="0" borderId="0" xfId="1" applyNumberFormat="1" applyFont="1" applyFill="1" applyBorder="1" applyAlignment="1"/>
    <xf numFmtId="0" fontId="6" fillId="0" borderId="0" xfId="0" applyFont="1" applyFill="1" applyAlignment="1">
      <alignment horizontal="left"/>
    </xf>
    <xf numFmtId="0" fontId="6" fillId="0" borderId="0" xfId="0" applyFont="1" applyFill="1" applyAlignment="1"/>
    <xf numFmtId="43" fontId="11" fillId="0" borderId="2" xfId="1" applyFont="1" applyFill="1" applyBorder="1"/>
    <xf numFmtId="43" fontId="11" fillId="0" borderId="0" xfId="1" applyFont="1" applyFill="1" applyBorder="1"/>
    <xf numFmtId="165" fontId="11" fillId="0" borderId="0" xfId="1" applyNumberFormat="1" applyFont="1" applyFill="1" applyBorder="1"/>
    <xf numFmtId="43" fontId="6" fillId="0" borderId="0" xfId="1" applyFont="1" applyFill="1" applyAlignment="1">
      <alignment horizontal="left"/>
    </xf>
    <xf numFmtId="0" fontId="12" fillId="0" borderId="0" xfId="0" applyFont="1" applyFill="1" applyAlignment="1">
      <alignment horizontal="left"/>
    </xf>
    <xf numFmtId="0" fontId="9" fillId="0" borderId="0" xfId="0" applyFont="1" applyFill="1" applyBorder="1"/>
    <xf numFmtId="0" fontId="6" fillId="0" borderId="0" xfId="0" applyFont="1" applyFill="1" applyBorder="1" applyAlignment="1">
      <alignment horizontal="left"/>
    </xf>
    <xf numFmtId="43" fontId="6" fillId="0" borderId="0" xfId="1" applyFont="1" applyFill="1" applyBorder="1"/>
    <xf numFmtId="165" fontId="9" fillId="0" borderId="0" xfId="1" applyNumberFormat="1" applyFont="1" applyFill="1" applyBorder="1"/>
    <xf numFmtId="0" fontId="26" fillId="0" borderId="0" xfId="0" applyFont="1" applyFill="1" applyAlignment="1">
      <alignment horizontal="left"/>
    </xf>
    <xf numFmtId="0" fontId="22" fillId="0" borderId="0" xfId="0" applyFont="1" applyFill="1" applyAlignment="1">
      <alignment horizontal="left"/>
    </xf>
    <xf numFmtId="0" fontId="7" fillId="0" borderId="0" xfId="0" applyFont="1" applyFill="1" applyAlignment="1">
      <alignment horizontal="left"/>
    </xf>
    <xf numFmtId="0" fontId="9" fillId="0" borderId="0" xfId="0" applyFont="1" applyFill="1" applyBorder="1" applyAlignment="1">
      <alignment horizontal="left" wrapText="1"/>
    </xf>
    <xf numFmtId="43" fontId="9" fillId="0" borderId="1" xfId="1" applyFont="1" applyFill="1" applyBorder="1"/>
    <xf numFmtId="43" fontId="9" fillId="0" borderId="13" xfId="1" applyFont="1" applyFill="1" applyBorder="1"/>
    <xf numFmtId="43" fontId="11" fillId="0" borderId="13" xfId="1" applyFont="1" applyFill="1" applyBorder="1"/>
    <xf numFmtId="43" fontId="11" fillId="0" borderId="1" xfId="0" applyNumberFormat="1" applyFont="1" applyFill="1" applyBorder="1"/>
    <xf numFmtId="43" fontId="11" fillId="0" borderId="1" xfId="1" applyFont="1" applyFill="1" applyBorder="1"/>
    <xf numFmtId="43" fontId="11" fillId="0" borderId="0" xfId="0" applyNumberFormat="1" applyFont="1" applyFill="1" applyBorder="1"/>
    <xf numFmtId="43" fontId="6" fillId="0" borderId="0" xfId="1" applyFont="1" applyFill="1" applyBorder="1" applyAlignment="1">
      <alignment horizontal="left"/>
    </xf>
    <xf numFmtId="165" fontId="6" fillId="0" borderId="0" xfId="1" applyNumberFormat="1" applyFont="1" applyFill="1" applyBorder="1" applyAlignment="1">
      <alignment horizontal="left"/>
    </xf>
    <xf numFmtId="43" fontId="7" fillId="0" borderId="11" xfId="1" applyFont="1" applyFill="1" applyBorder="1" applyAlignment="1">
      <alignment horizontal="left" wrapText="1"/>
    </xf>
    <xf numFmtId="165" fontId="7" fillId="0" borderId="12" xfId="1" applyNumberFormat="1" applyFont="1" applyFill="1" applyBorder="1" applyAlignment="1">
      <alignment horizontal="left" wrapText="1"/>
    </xf>
    <xf numFmtId="43" fontId="11" fillId="0" borderId="12" xfId="1" applyFont="1" applyFill="1" applyBorder="1" applyAlignment="1">
      <alignment wrapText="1"/>
    </xf>
    <xf numFmtId="0" fontId="11" fillId="0" borderId="12" xfId="0" applyFont="1" applyFill="1" applyBorder="1" applyAlignment="1">
      <alignment wrapText="1"/>
    </xf>
    <xf numFmtId="0" fontId="11" fillId="0" borderId="10" xfId="0" applyFont="1" applyFill="1" applyBorder="1" applyAlignment="1">
      <alignment wrapText="1"/>
    </xf>
    <xf numFmtId="0" fontId="11" fillId="0" borderId="0" xfId="0" applyFont="1" applyFill="1" applyAlignment="1">
      <alignment wrapText="1"/>
    </xf>
    <xf numFmtId="43" fontId="11" fillId="0" borderId="0" xfId="1" applyFont="1" applyFill="1" applyBorder="1" applyAlignment="1">
      <alignment wrapText="1"/>
    </xf>
    <xf numFmtId="43" fontId="6" fillId="0" borderId="0" xfId="1" applyFont="1" applyFill="1" applyBorder="1" applyAlignment="1">
      <alignment horizontal="left" vertical="center"/>
    </xf>
    <xf numFmtId="4" fontId="9" fillId="0" borderId="0" xfId="0" applyNumberFormat="1" applyFont="1" applyFill="1"/>
    <xf numFmtId="43" fontId="9" fillId="0" borderId="0" xfId="0" applyNumberFormat="1" applyFont="1" applyFill="1"/>
    <xf numFmtId="43" fontId="6" fillId="0" borderId="5" xfId="1" applyFont="1" applyFill="1" applyBorder="1" applyAlignment="1">
      <alignment horizontal="left"/>
    </xf>
    <xf numFmtId="165" fontId="6" fillId="0" borderId="5" xfId="1" applyNumberFormat="1" applyFont="1" applyFill="1" applyBorder="1" applyAlignment="1">
      <alignment horizontal="left"/>
    </xf>
    <xf numFmtId="43" fontId="9" fillId="0" borderId="5" xfId="1" applyFont="1" applyFill="1" applyBorder="1"/>
    <xf numFmtId="43" fontId="7" fillId="0" borderId="0" xfId="1" applyFont="1" applyFill="1" applyBorder="1" applyAlignment="1">
      <alignment horizontal="left"/>
    </xf>
    <xf numFmtId="4" fontId="11" fillId="0" borderId="0" xfId="0" applyNumberFormat="1" applyFont="1" applyFill="1"/>
    <xf numFmtId="4" fontId="9" fillId="0" borderId="0" xfId="0" applyNumberFormat="1" applyFont="1" applyFill="1" applyBorder="1"/>
    <xf numFmtId="43" fontId="7" fillId="0" borderId="5" xfId="1" applyFont="1" applyFill="1" applyBorder="1" applyAlignment="1">
      <alignment horizontal="left"/>
    </xf>
    <xf numFmtId="43" fontId="11" fillId="0" borderId="5" xfId="1" applyFont="1" applyFill="1" applyBorder="1"/>
    <xf numFmtId="4" fontId="11" fillId="0" borderId="5" xfId="0" applyNumberFormat="1" applyFont="1" applyFill="1" applyBorder="1"/>
    <xf numFmtId="43" fontId="7" fillId="0" borderId="2" xfId="1" applyFont="1" applyFill="1" applyBorder="1" applyAlignment="1">
      <alignment horizontal="left"/>
    </xf>
    <xf numFmtId="4" fontId="11" fillId="0" borderId="2" xfId="0" applyNumberFormat="1" applyFont="1" applyFill="1" applyBorder="1"/>
    <xf numFmtId="0" fontId="23" fillId="0" borderId="0" xfId="0" applyFont="1" applyFill="1"/>
    <xf numFmtId="0" fontId="11" fillId="0" borderId="0" xfId="0" applyFont="1" applyFill="1" applyBorder="1" applyAlignment="1">
      <alignment horizontal="left" vertical="top" wrapText="1"/>
    </xf>
    <xf numFmtId="43" fontId="7" fillId="0" borderId="6" xfId="1" applyFont="1" applyFill="1" applyBorder="1" applyAlignment="1">
      <alignment horizontal="center"/>
    </xf>
    <xf numFmtId="0" fontId="7" fillId="0" borderId="8" xfId="0" applyFont="1" applyFill="1" applyBorder="1" applyAlignment="1">
      <alignment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center"/>
    </xf>
    <xf numFmtId="43" fontId="23" fillId="0" borderId="0" xfId="1" applyFont="1" applyFill="1"/>
    <xf numFmtId="0" fontId="23" fillId="0" borderId="0" xfId="0" applyFont="1" applyFill="1" applyBorder="1"/>
    <xf numFmtId="43" fontId="9" fillId="0" borderId="0" xfId="1" applyFont="1" applyFill="1" applyBorder="1" applyAlignment="1">
      <alignment wrapText="1"/>
    </xf>
    <xf numFmtId="43" fontId="9" fillId="0" borderId="0" xfId="0" applyNumberFormat="1" applyFont="1" applyFill="1" applyBorder="1"/>
    <xf numFmtId="0" fontId="9" fillId="0" borderId="0" xfId="0" applyFont="1" applyFill="1" applyAlignment="1">
      <alignment horizontal="left"/>
    </xf>
    <xf numFmtId="43" fontId="9" fillId="0" borderId="5" xfId="1" applyFont="1" applyFill="1" applyBorder="1" applyAlignment="1">
      <alignment wrapText="1"/>
    </xf>
    <xf numFmtId="43" fontId="9" fillId="0" borderId="5" xfId="0" applyNumberFormat="1" applyFont="1" applyFill="1" applyBorder="1"/>
    <xf numFmtId="0" fontId="9" fillId="0" borderId="0" xfId="0" applyFont="1" applyFill="1" applyBorder="1" applyAlignment="1">
      <alignment wrapText="1"/>
    </xf>
    <xf numFmtId="0" fontId="16" fillId="0" borderId="0" xfId="0" applyFont="1" applyFill="1" applyBorder="1" applyAlignment="1">
      <alignment wrapText="1"/>
    </xf>
    <xf numFmtId="164" fontId="11" fillId="0" borderId="0" xfId="0" applyNumberFormat="1" applyFont="1" applyFill="1" applyBorder="1" applyAlignment="1">
      <alignment wrapText="1"/>
    </xf>
    <xf numFmtId="164" fontId="11" fillId="0" borderId="0" xfId="0" applyNumberFormat="1" applyFont="1" applyFill="1" applyBorder="1"/>
    <xf numFmtId="43" fontId="11" fillId="0" borderId="2" xfId="1" applyFont="1" applyFill="1" applyBorder="1" applyAlignment="1">
      <alignment wrapText="1"/>
    </xf>
    <xf numFmtId="164" fontId="11" fillId="0" borderId="2" xfId="0" applyNumberFormat="1" applyFont="1" applyFill="1" applyBorder="1" applyAlignment="1">
      <alignment wrapText="1"/>
    </xf>
    <xf numFmtId="164" fontId="11" fillId="0" borderId="2" xfId="0" applyNumberFormat="1" applyFont="1" applyFill="1" applyBorder="1"/>
    <xf numFmtId="0" fontId="11" fillId="0" borderId="0" xfId="0" applyFont="1" applyFill="1" applyBorder="1" applyAlignment="1">
      <alignment wrapText="1"/>
    </xf>
    <xf numFmtId="0" fontId="24" fillId="0" borderId="0" xfId="0" applyFont="1" applyFill="1" applyBorder="1" applyAlignment="1"/>
    <xf numFmtId="43" fontId="24" fillId="0" borderId="0" xfId="1" applyFont="1" applyFill="1" applyBorder="1" applyAlignment="1"/>
    <xf numFmtId="164" fontId="24" fillId="0" borderId="0" xfId="0" applyNumberFormat="1" applyFont="1" applyFill="1" applyBorder="1" applyAlignment="1"/>
    <xf numFmtId="43" fontId="17" fillId="0" borderId="0" xfId="1" applyFont="1" applyFill="1" applyBorder="1" applyAlignment="1">
      <alignment horizontal="center" wrapText="1"/>
    </xf>
    <xf numFmtId="0" fontId="11" fillId="0" borderId="0" xfId="0" applyFont="1" applyFill="1" applyAlignment="1">
      <alignment horizontal="left" vertical="center" wrapText="1"/>
    </xf>
    <xf numFmtId="43" fontId="7" fillId="0" borderId="0" xfId="1" applyFont="1" applyFill="1" applyAlignment="1">
      <alignment horizontal="center"/>
    </xf>
    <xf numFmtId="0" fontId="9" fillId="0" borderId="0" xfId="0" applyFont="1" applyFill="1" applyBorder="1" applyAlignment="1">
      <alignment horizontal="left" vertical="center" wrapText="1"/>
    </xf>
    <xf numFmtId="43" fontId="9" fillId="0" borderId="0" xfId="1" applyFont="1" applyFill="1" applyBorder="1" applyAlignment="1">
      <alignment horizontal="left" vertical="center" wrapText="1"/>
    </xf>
    <xf numFmtId="0" fontId="11" fillId="0" borderId="7" xfId="0" applyFont="1" applyFill="1" applyBorder="1" applyAlignment="1">
      <alignment horizontal="left" wrapText="1"/>
    </xf>
    <xf numFmtId="43" fontId="11" fillId="0" borderId="0" xfId="1" applyFont="1" applyFill="1" applyBorder="1" applyAlignment="1">
      <alignment horizontal="left" vertical="center" wrapText="1"/>
    </xf>
    <xf numFmtId="43" fontId="11" fillId="0" borderId="2" xfId="1" applyFont="1" applyFill="1" applyBorder="1" applyAlignment="1">
      <alignment horizontal="left" vertical="center" wrapText="1"/>
    </xf>
    <xf numFmtId="0" fontId="18" fillId="0" borderId="0" xfId="0" applyFont="1" applyFill="1" applyBorder="1"/>
    <xf numFmtId="0" fontId="15" fillId="0" borderId="0" xfId="0" applyFont="1" applyFill="1"/>
    <xf numFmtId="43" fontId="15" fillId="0" borderId="0" xfId="1" applyFont="1" applyFill="1" applyBorder="1" applyAlignment="1">
      <alignment horizontal="right"/>
    </xf>
    <xf numFmtId="0" fontId="18" fillId="0" borderId="0" xfId="0" applyFont="1" applyFill="1"/>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43" fontId="11" fillId="0" borderId="2" xfId="1" applyFont="1" applyFill="1" applyBorder="1" applyAlignment="1">
      <alignment horizontal="right"/>
    </xf>
    <xf numFmtId="43" fontId="19" fillId="0" borderId="0" xfId="1" applyFont="1" applyFill="1" applyBorder="1" applyAlignment="1">
      <alignment vertical="center"/>
    </xf>
    <xf numFmtId="0" fontId="19" fillId="0" borderId="0" xfId="0" applyFont="1" applyFill="1" applyBorder="1" applyAlignment="1">
      <alignment horizontal="left" vertical="center" wrapText="1"/>
    </xf>
    <xf numFmtId="0" fontId="11" fillId="0" borderId="0" xfId="0" applyFont="1" applyFill="1" applyBorder="1"/>
    <xf numFmtId="43" fontId="11" fillId="0" borderId="2" xfId="1" applyFont="1" applyFill="1" applyBorder="1" applyAlignment="1">
      <alignment horizontal="left" wrapText="1"/>
    </xf>
    <xf numFmtId="0" fontId="11" fillId="0" borderId="0" xfId="0" applyFont="1" applyFill="1" applyAlignment="1">
      <alignment horizontal="justify" vertical="center" wrapText="1"/>
    </xf>
    <xf numFmtId="0" fontId="20" fillId="0" borderId="0" xfId="0" applyFont="1" applyFill="1" applyAlignment="1">
      <alignment horizontal="left" vertical="center" wrapText="1"/>
    </xf>
    <xf numFmtId="43" fontId="20" fillId="0" borderId="0" xfId="1" applyFont="1" applyFill="1" applyAlignment="1">
      <alignment horizontal="left" vertical="center" wrapText="1"/>
    </xf>
    <xf numFmtId="0" fontId="14" fillId="0" borderId="0" xfId="0" applyFont="1" applyFill="1" applyAlignment="1">
      <alignment vertical="center"/>
    </xf>
    <xf numFmtId="0" fontId="9" fillId="0" borderId="0" xfId="0" applyFont="1" applyFill="1" applyBorder="1" applyAlignment="1">
      <alignment vertical="center"/>
    </xf>
    <xf numFmtId="43" fontId="9" fillId="0" borderId="0" xfId="1" applyFont="1" applyFill="1" applyBorder="1" applyAlignment="1">
      <alignment vertical="center" wrapText="1"/>
    </xf>
    <xf numFmtId="43" fontId="18" fillId="0" borderId="0" xfId="1" applyFont="1" applyFill="1" applyBorder="1"/>
    <xf numFmtId="0" fontId="11" fillId="0" borderId="0" xfId="0" applyFont="1" applyFill="1" applyBorder="1" applyAlignment="1">
      <alignment vertical="center"/>
    </xf>
    <xf numFmtId="43" fontId="11" fillId="0" borderId="2" xfId="1" applyFont="1" applyFill="1" applyBorder="1" applyAlignment="1">
      <alignment horizontal="right" vertical="center" wrapText="1"/>
    </xf>
    <xf numFmtId="43" fontId="11" fillId="0" borderId="0" xfId="1" applyFont="1" applyFill="1" applyBorder="1" applyAlignment="1">
      <alignment horizontal="right" vertical="center" wrapText="1"/>
    </xf>
    <xf numFmtId="43" fontId="11" fillId="0" borderId="0" xfId="1" applyFont="1" applyFill="1" applyAlignment="1">
      <alignment horizontal="justify" vertical="center" wrapText="1"/>
    </xf>
    <xf numFmtId="43" fontId="11" fillId="0" borderId="0" xfId="1" applyFont="1" applyFill="1" applyBorder="1" applyAlignment="1">
      <alignment horizontal="right" vertical="center"/>
    </xf>
    <xf numFmtId="43" fontId="19" fillId="0" borderId="0" xfId="1" applyFont="1" applyFill="1" applyBorder="1" applyAlignment="1">
      <alignment horizontal="right" vertical="center"/>
    </xf>
    <xf numFmtId="0" fontId="0" fillId="0" borderId="0" xfId="0" applyFill="1"/>
    <xf numFmtId="0" fontId="11" fillId="0" borderId="0" xfId="0" applyFont="1" applyFill="1" applyBorder="1" applyAlignment="1">
      <alignment horizontal="left" vertical="center"/>
    </xf>
    <xf numFmtId="0" fontId="11" fillId="0" borderId="0" xfId="0" applyFont="1" applyFill="1" applyAlignment="1">
      <alignment horizontal="left"/>
    </xf>
    <xf numFmtId="12" fontId="11" fillId="0" borderId="0" xfId="1" applyNumberFormat="1" applyFont="1" applyFill="1" applyBorder="1" applyAlignment="1">
      <alignment vertical="center" wrapText="1"/>
    </xf>
    <xf numFmtId="43" fontId="13" fillId="0" borderId="2" xfId="1" applyFont="1" applyFill="1" applyBorder="1"/>
    <xf numFmtId="0" fontId="11" fillId="0" borderId="0" xfId="0" applyFont="1" applyFill="1" applyAlignment="1">
      <alignment horizontal="left" wrapText="1"/>
    </xf>
    <xf numFmtId="0" fontId="19" fillId="0" borderId="0" xfId="0" applyFont="1" applyFill="1" applyBorder="1" applyAlignment="1">
      <alignment vertical="center" wrapText="1"/>
    </xf>
    <xf numFmtId="43" fontId="15" fillId="0" borderId="0" xfId="1" applyFont="1" applyFill="1" applyBorder="1"/>
    <xf numFmtId="43" fontId="11" fillId="0" borderId="0" xfId="1" applyFont="1" applyFill="1" applyBorder="1" applyAlignment="1">
      <alignment vertical="center" wrapText="1"/>
    </xf>
    <xf numFmtId="43" fontId="11" fillId="0" borderId="2" xfId="1" applyFont="1" applyFill="1" applyBorder="1" applyAlignment="1">
      <alignment vertical="center" wrapText="1"/>
    </xf>
    <xf numFmtId="0" fontId="9" fillId="0" borderId="0" xfId="0" applyFont="1" applyFill="1" applyAlignment="1">
      <alignment horizontal="justify" vertical="center"/>
    </xf>
    <xf numFmtId="43" fontId="9" fillId="0" borderId="0" xfId="1" applyFont="1" applyFill="1" applyAlignment="1">
      <alignment horizontal="justify" vertical="center"/>
    </xf>
    <xf numFmtId="43" fontId="13" fillId="0" borderId="0" xfId="1" applyFont="1" applyFill="1" applyBorder="1"/>
    <xf numFmtId="0" fontId="9" fillId="0" borderId="0" xfId="0" applyFont="1" applyFill="1" applyAlignment="1">
      <alignment horizontal="left" vertical="center" wrapText="1"/>
    </xf>
    <xf numFmtId="0" fontId="6" fillId="0" borderId="0" xfId="0" applyFont="1" applyFill="1" applyBorder="1" applyAlignment="1">
      <alignment horizontal="left" wrapText="1"/>
    </xf>
    <xf numFmtId="0" fontId="7" fillId="0" borderId="0" xfId="0" applyFont="1" applyFill="1" applyBorder="1" applyAlignment="1">
      <alignment horizontal="left" wrapText="1"/>
    </xf>
    <xf numFmtId="0" fontId="9" fillId="0" borderId="0" xfId="0" applyFont="1" applyFill="1" applyAlignment="1">
      <alignment horizontal="left" vertical="center" wrapText="1"/>
    </xf>
    <xf numFmtId="43" fontId="11" fillId="0" borderId="2" xfId="1" applyFont="1" applyFill="1" applyBorder="1" applyAlignment="1">
      <alignment horizontal="center" vertical="center" wrapText="1"/>
    </xf>
    <xf numFmtId="43" fontId="11" fillId="0" borderId="12" xfId="1" applyFont="1" applyFill="1" applyBorder="1" applyAlignment="1">
      <alignment horizontal="center" wrapText="1"/>
    </xf>
    <xf numFmtId="0" fontId="11" fillId="0" borderId="12" xfId="0" applyFont="1" applyFill="1" applyBorder="1" applyAlignment="1">
      <alignment horizontal="center" wrapText="1"/>
    </xf>
    <xf numFmtId="0" fontId="11" fillId="0" borderId="10" xfId="0" applyFont="1" applyFill="1" applyBorder="1" applyAlignment="1">
      <alignment horizontal="center" wrapText="1"/>
    </xf>
    <xf numFmtId="43" fontId="6" fillId="0" borderId="0" xfId="1" applyFont="1" applyFill="1" applyBorder="1" applyAlignment="1">
      <alignment wrapText="1"/>
    </xf>
    <xf numFmtId="0" fontId="9" fillId="0" borderId="0" xfId="0" applyFont="1" applyFill="1" applyAlignment="1">
      <alignment horizontal="left" vertical="center" wrapText="1"/>
    </xf>
    <xf numFmtId="0" fontId="6" fillId="0" borderId="0" xfId="0" applyFont="1" applyFill="1" applyBorder="1" applyAlignment="1">
      <alignment horizontal="left" wrapText="1"/>
    </xf>
    <xf numFmtId="0" fontId="6" fillId="0" borderId="0" xfId="0" applyFont="1" applyFill="1" applyAlignment="1">
      <alignment horizontal="left" wrapText="1"/>
    </xf>
    <xf numFmtId="0" fontId="7"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0" borderId="0" xfId="0" applyFont="1" applyFill="1" applyBorder="1" applyAlignment="1">
      <alignment wrapText="1"/>
    </xf>
    <xf numFmtId="0" fontId="10" fillId="0" borderId="0" xfId="2" applyFont="1" applyFill="1" applyAlignment="1">
      <alignment horizontal="center"/>
    </xf>
    <xf numFmtId="0" fontId="10" fillId="0" borderId="0" xfId="3" applyFont="1" applyFill="1" applyBorder="1" applyAlignment="1">
      <alignment horizontal="center"/>
    </xf>
    <xf numFmtId="0" fontId="10" fillId="0" borderId="4" xfId="3" applyFont="1" applyFill="1" applyBorder="1" applyAlignment="1">
      <alignment horizontal="center"/>
    </xf>
    <xf numFmtId="0" fontId="9" fillId="0" borderId="0" xfId="0" applyFont="1" applyFill="1" applyAlignment="1">
      <alignment horizontal="left" wrapText="1"/>
    </xf>
  </cellXfs>
  <cellStyles count="13">
    <cellStyle name="Bueno" xfId="4" builtinId="26"/>
    <cellStyle name="Encabezado 1" xfId="3" builtinId="16"/>
    <cellStyle name="Millares" xfId="1" builtinId="3"/>
    <cellStyle name="Millares 2 2" xfId="7"/>
    <cellStyle name="Millares 4" xfId="9"/>
    <cellStyle name="Millares 4 2" xfId="12"/>
    <cellStyle name="Millares 5" xfId="5"/>
    <cellStyle name="Millares 5 2" xfId="11"/>
    <cellStyle name="Normal" xfId="0" builtinId="0"/>
    <cellStyle name="Normal 3" xfId="10"/>
    <cellStyle name="Title 2" xfId="8"/>
    <cellStyle name="Título" xfId="2" builtinId="15"/>
    <cellStyle name="Título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8969D.D944182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8969D.D9441820" TargetMode="External"/><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8969D.D9441820" TargetMode="External"/><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478633</xdr:colOff>
      <xdr:row>2</xdr:row>
      <xdr:rowOff>127567</xdr:rowOff>
    </xdr:from>
    <xdr:to>
      <xdr:col>3</xdr:col>
      <xdr:colOff>1199490</xdr:colOff>
      <xdr:row>5</xdr:row>
      <xdr:rowOff>144576</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5329" y="527277"/>
          <a:ext cx="720857" cy="57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382701</xdr:colOff>
      <xdr:row>2</xdr:row>
      <xdr:rowOff>8504</xdr:rowOff>
    </xdr:from>
    <xdr:to>
      <xdr:col>1</xdr:col>
      <xdr:colOff>773906</xdr:colOff>
      <xdr:row>5</xdr:row>
      <xdr:rowOff>97801</xdr:rowOff>
    </xdr:to>
    <xdr:pic>
      <xdr:nvPicPr>
        <xdr:cNvPr id="5" name="Imagen 2" descr="cid:image001.png@01D8969D.D944182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2701" y="408214"/>
          <a:ext cx="918482" cy="65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478633</xdr:colOff>
      <xdr:row>1</xdr:row>
      <xdr:rowOff>0</xdr:rowOff>
    </xdr:from>
    <xdr:to>
      <xdr:col>4</xdr:col>
      <xdr:colOff>102056</xdr:colOff>
      <xdr:row>4</xdr:row>
      <xdr:rowOff>113619</xdr:rowOff>
    </xdr:to>
    <xdr:pic>
      <xdr:nvPicPr>
        <xdr:cNvPr id="2" name="Imagen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608" y="180975"/>
          <a:ext cx="852148" cy="68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42523</xdr:colOff>
      <xdr:row>0</xdr:row>
      <xdr:rowOff>1</xdr:rowOff>
    </xdr:from>
    <xdr:to>
      <xdr:col>1</xdr:col>
      <xdr:colOff>790915</xdr:colOff>
      <xdr:row>4</xdr:row>
      <xdr:rowOff>129693</xdr:rowOff>
    </xdr:to>
    <xdr:pic>
      <xdr:nvPicPr>
        <xdr:cNvPr id="3" name="Imagen 2" descr="cid:image001.png@01D8969D.D9441820">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42523" y="1"/>
          <a:ext cx="1272267" cy="91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478633</xdr:colOff>
      <xdr:row>1</xdr:row>
      <xdr:rowOff>0</xdr:rowOff>
    </xdr:from>
    <xdr:to>
      <xdr:col>4</xdr:col>
      <xdr:colOff>102056</xdr:colOff>
      <xdr:row>4</xdr:row>
      <xdr:rowOff>113619</xdr:rowOff>
    </xdr:to>
    <xdr:pic>
      <xdr:nvPicPr>
        <xdr:cNvPr id="2" name="Imagen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608" y="180975"/>
          <a:ext cx="852148" cy="68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42523</xdr:colOff>
      <xdr:row>0</xdr:row>
      <xdr:rowOff>1</xdr:rowOff>
    </xdr:from>
    <xdr:to>
      <xdr:col>1</xdr:col>
      <xdr:colOff>790915</xdr:colOff>
      <xdr:row>4</xdr:row>
      <xdr:rowOff>129693</xdr:rowOff>
    </xdr:to>
    <xdr:pic>
      <xdr:nvPicPr>
        <xdr:cNvPr id="3" name="Imagen 2" descr="cid:image001.png@01D8969D.D944182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42523" y="1"/>
          <a:ext cx="1272267" cy="91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6"/>
  <sheetViews>
    <sheetView tabSelected="1" topLeftCell="A46" zoomScale="112" zoomScaleNormal="112" workbookViewId="0">
      <selection activeCell="B28" sqref="B28"/>
    </sheetView>
  </sheetViews>
  <sheetFormatPr baseColWidth="10" defaultRowHeight="12.75" x14ac:dyDescent="0.2"/>
  <cols>
    <col min="1" max="1" width="7.85546875" style="95" customWidth="1"/>
    <col min="2" max="2" width="52.28515625" style="95" customWidth="1"/>
    <col min="3" max="3" width="16.85546875" style="94" customWidth="1"/>
    <col min="4" max="4" width="18.42578125" style="94" customWidth="1"/>
    <col min="5" max="5" width="20.5703125" style="94" customWidth="1"/>
    <col min="6" max="6" width="20" style="95" customWidth="1"/>
    <col min="7" max="7" width="19.85546875" style="95" customWidth="1"/>
    <col min="8" max="233" width="11.42578125" style="95"/>
    <col min="234" max="234" width="2.7109375" style="95" customWidth="1"/>
    <col min="235" max="235" width="47.5703125" style="95" customWidth="1"/>
    <col min="236" max="236" width="17" style="95" customWidth="1"/>
    <col min="237" max="237" width="14" style="95" customWidth="1"/>
    <col min="238" max="238" width="15.7109375" style="95" customWidth="1"/>
    <col min="239" max="239" width="11.42578125" style="95"/>
    <col min="240" max="240" width="15" style="95" customWidth="1"/>
    <col min="241" max="489" width="11.42578125" style="95"/>
    <col min="490" max="490" width="2.7109375" style="95" customWidth="1"/>
    <col min="491" max="491" width="47.5703125" style="95" customWidth="1"/>
    <col min="492" max="492" width="17" style="95" customWidth="1"/>
    <col min="493" max="493" width="14" style="95" customWidth="1"/>
    <col min="494" max="494" width="15.7109375" style="95" customWidth="1"/>
    <col min="495" max="495" width="11.42578125" style="95"/>
    <col min="496" max="496" width="15" style="95" customWidth="1"/>
    <col min="497" max="745" width="11.42578125" style="95"/>
    <col min="746" max="746" width="2.7109375" style="95" customWidth="1"/>
    <col min="747" max="747" width="47.5703125" style="95" customWidth="1"/>
    <col min="748" max="748" width="17" style="95" customWidth="1"/>
    <col min="749" max="749" width="14" style="95" customWidth="1"/>
    <col min="750" max="750" width="15.7109375" style="95" customWidth="1"/>
    <col min="751" max="751" width="11.42578125" style="95"/>
    <col min="752" max="752" width="15" style="95" customWidth="1"/>
    <col min="753" max="1001" width="11.42578125" style="95"/>
    <col min="1002" max="1002" width="2.7109375" style="95" customWidth="1"/>
    <col min="1003" max="1003" width="47.5703125" style="95" customWidth="1"/>
    <col min="1004" max="1004" width="17" style="95" customWidth="1"/>
    <col min="1005" max="1005" width="14" style="95" customWidth="1"/>
    <col min="1006" max="1006" width="15.7109375" style="95" customWidth="1"/>
    <col min="1007" max="1007" width="11.42578125" style="95"/>
    <col min="1008" max="1008" width="15" style="95" customWidth="1"/>
    <col min="1009" max="1257" width="11.42578125" style="95"/>
    <col min="1258" max="1258" width="2.7109375" style="95" customWidth="1"/>
    <col min="1259" max="1259" width="47.5703125" style="95" customWidth="1"/>
    <col min="1260" max="1260" width="17" style="95" customWidth="1"/>
    <col min="1261" max="1261" width="14" style="95" customWidth="1"/>
    <col min="1262" max="1262" width="15.7109375" style="95" customWidth="1"/>
    <col min="1263" max="1263" width="11.42578125" style="95"/>
    <col min="1264" max="1264" width="15" style="95" customWidth="1"/>
    <col min="1265" max="1513" width="11.42578125" style="95"/>
    <col min="1514" max="1514" width="2.7109375" style="95" customWidth="1"/>
    <col min="1515" max="1515" width="47.5703125" style="95" customWidth="1"/>
    <col min="1516" max="1516" width="17" style="95" customWidth="1"/>
    <col min="1517" max="1517" width="14" style="95" customWidth="1"/>
    <col min="1518" max="1518" width="15.7109375" style="95" customWidth="1"/>
    <col min="1519" max="1519" width="11.42578125" style="95"/>
    <col min="1520" max="1520" width="15" style="95" customWidth="1"/>
    <col min="1521" max="1769" width="11.42578125" style="95"/>
    <col min="1770" max="1770" width="2.7109375" style="95" customWidth="1"/>
    <col min="1771" max="1771" width="47.5703125" style="95" customWidth="1"/>
    <col min="1772" max="1772" width="17" style="95" customWidth="1"/>
    <col min="1773" max="1773" width="14" style="95" customWidth="1"/>
    <col min="1774" max="1774" width="15.7109375" style="95" customWidth="1"/>
    <col min="1775" max="1775" width="11.42578125" style="95"/>
    <col min="1776" max="1776" width="15" style="95" customWidth="1"/>
    <col min="1777" max="2025" width="11.42578125" style="95"/>
    <col min="2026" max="2026" width="2.7109375" style="95" customWidth="1"/>
    <col min="2027" max="2027" width="47.5703125" style="95" customWidth="1"/>
    <col min="2028" max="2028" width="17" style="95" customWidth="1"/>
    <col min="2029" max="2029" width="14" style="95" customWidth="1"/>
    <col min="2030" max="2030" width="15.7109375" style="95" customWidth="1"/>
    <col min="2031" max="2031" width="11.42578125" style="95"/>
    <col min="2032" max="2032" width="15" style="95" customWidth="1"/>
    <col min="2033" max="2281" width="11.42578125" style="95"/>
    <col min="2282" max="2282" width="2.7109375" style="95" customWidth="1"/>
    <col min="2283" max="2283" width="47.5703125" style="95" customWidth="1"/>
    <col min="2284" max="2284" width="17" style="95" customWidth="1"/>
    <col min="2285" max="2285" width="14" style="95" customWidth="1"/>
    <col min="2286" max="2286" width="15.7109375" style="95" customWidth="1"/>
    <col min="2287" max="2287" width="11.42578125" style="95"/>
    <col min="2288" max="2288" width="15" style="95" customWidth="1"/>
    <col min="2289" max="2537" width="11.42578125" style="95"/>
    <col min="2538" max="2538" width="2.7109375" style="95" customWidth="1"/>
    <col min="2539" max="2539" width="47.5703125" style="95" customWidth="1"/>
    <col min="2540" max="2540" width="17" style="95" customWidth="1"/>
    <col min="2541" max="2541" width="14" style="95" customWidth="1"/>
    <col min="2542" max="2542" width="15.7109375" style="95" customWidth="1"/>
    <col min="2543" max="2543" width="11.42578125" style="95"/>
    <col min="2544" max="2544" width="15" style="95" customWidth="1"/>
    <col min="2545" max="2793" width="11.42578125" style="95"/>
    <col min="2794" max="2794" width="2.7109375" style="95" customWidth="1"/>
    <col min="2795" max="2795" width="47.5703125" style="95" customWidth="1"/>
    <col min="2796" max="2796" width="17" style="95" customWidth="1"/>
    <col min="2797" max="2797" width="14" style="95" customWidth="1"/>
    <col min="2798" max="2798" width="15.7109375" style="95" customWidth="1"/>
    <col min="2799" max="2799" width="11.42578125" style="95"/>
    <col min="2800" max="2800" width="15" style="95" customWidth="1"/>
    <col min="2801" max="3049" width="11.42578125" style="95"/>
    <col min="3050" max="3050" width="2.7109375" style="95" customWidth="1"/>
    <col min="3051" max="3051" width="47.5703125" style="95" customWidth="1"/>
    <col min="3052" max="3052" width="17" style="95" customWidth="1"/>
    <col min="3053" max="3053" width="14" style="95" customWidth="1"/>
    <col min="3054" max="3054" width="15.7109375" style="95" customWidth="1"/>
    <col min="3055" max="3055" width="11.42578125" style="95"/>
    <col min="3056" max="3056" width="15" style="95" customWidth="1"/>
    <col min="3057" max="3305" width="11.42578125" style="95"/>
    <col min="3306" max="3306" width="2.7109375" style="95" customWidth="1"/>
    <col min="3307" max="3307" width="47.5703125" style="95" customWidth="1"/>
    <col min="3308" max="3308" width="17" style="95" customWidth="1"/>
    <col min="3309" max="3309" width="14" style="95" customWidth="1"/>
    <col min="3310" max="3310" width="15.7109375" style="95" customWidth="1"/>
    <col min="3311" max="3311" width="11.42578125" style="95"/>
    <col min="3312" max="3312" width="15" style="95" customWidth="1"/>
    <col min="3313" max="3561" width="11.42578125" style="95"/>
    <col min="3562" max="3562" width="2.7109375" style="95" customWidth="1"/>
    <col min="3563" max="3563" width="47.5703125" style="95" customWidth="1"/>
    <col min="3564" max="3564" width="17" style="95" customWidth="1"/>
    <col min="3565" max="3565" width="14" style="95" customWidth="1"/>
    <col min="3566" max="3566" width="15.7109375" style="95" customWidth="1"/>
    <col min="3567" max="3567" width="11.42578125" style="95"/>
    <col min="3568" max="3568" width="15" style="95" customWidth="1"/>
    <col min="3569" max="3817" width="11.42578125" style="95"/>
    <col min="3818" max="3818" width="2.7109375" style="95" customWidth="1"/>
    <col min="3819" max="3819" width="47.5703125" style="95" customWidth="1"/>
    <col min="3820" max="3820" width="17" style="95" customWidth="1"/>
    <col min="3821" max="3821" width="14" style="95" customWidth="1"/>
    <col min="3822" max="3822" width="15.7109375" style="95" customWidth="1"/>
    <col min="3823" max="3823" width="11.42578125" style="95"/>
    <col min="3824" max="3824" width="15" style="95" customWidth="1"/>
    <col min="3825" max="4073" width="11.42578125" style="95"/>
    <col min="4074" max="4074" width="2.7109375" style="95" customWidth="1"/>
    <col min="4075" max="4075" width="47.5703125" style="95" customWidth="1"/>
    <col min="4076" max="4076" width="17" style="95" customWidth="1"/>
    <col min="4077" max="4077" width="14" style="95" customWidth="1"/>
    <col min="4078" max="4078" width="15.7109375" style="95" customWidth="1"/>
    <col min="4079" max="4079" width="11.42578125" style="95"/>
    <col min="4080" max="4080" width="15" style="95" customWidth="1"/>
    <col min="4081" max="4329" width="11.42578125" style="95"/>
    <col min="4330" max="4330" width="2.7109375" style="95" customWidth="1"/>
    <col min="4331" max="4331" width="47.5703125" style="95" customWidth="1"/>
    <col min="4332" max="4332" width="17" style="95" customWidth="1"/>
    <col min="4333" max="4333" width="14" style="95" customWidth="1"/>
    <col min="4334" max="4334" width="15.7109375" style="95" customWidth="1"/>
    <col min="4335" max="4335" width="11.42578125" style="95"/>
    <col min="4336" max="4336" width="15" style="95" customWidth="1"/>
    <col min="4337" max="4585" width="11.42578125" style="95"/>
    <col min="4586" max="4586" width="2.7109375" style="95" customWidth="1"/>
    <col min="4587" max="4587" width="47.5703125" style="95" customWidth="1"/>
    <col min="4588" max="4588" width="17" style="95" customWidth="1"/>
    <col min="4589" max="4589" width="14" style="95" customWidth="1"/>
    <col min="4590" max="4590" width="15.7109375" style="95" customWidth="1"/>
    <col min="4591" max="4591" width="11.42578125" style="95"/>
    <col min="4592" max="4592" width="15" style="95" customWidth="1"/>
    <col min="4593" max="4841" width="11.42578125" style="95"/>
    <col min="4842" max="4842" width="2.7109375" style="95" customWidth="1"/>
    <col min="4843" max="4843" width="47.5703125" style="95" customWidth="1"/>
    <col min="4844" max="4844" width="17" style="95" customWidth="1"/>
    <col min="4845" max="4845" width="14" style="95" customWidth="1"/>
    <col min="4846" max="4846" width="15.7109375" style="95" customWidth="1"/>
    <col min="4847" max="4847" width="11.42578125" style="95"/>
    <col min="4848" max="4848" width="15" style="95" customWidth="1"/>
    <col min="4849" max="5097" width="11.42578125" style="95"/>
    <col min="5098" max="5098" width="2.7109375" style="95" customWidth="1"/>
    <col min="5099" max="5099" width="47.5703125" style="95" customWidth="1"/>
    <col min="5100" max="5100" width="17" style="95" customWidth="1"/>
    <col min="5101" max="5101" width="14" style="95" customWidth="1"/>
    <col min="5102" max="5102" width="15.7109375" style="95" customWidth="1"/>
    <col min="5103" max="5103" width="11.42578125" style="95"/>
    <col min="5104" max="5104" width="15" style="95" customWidth="1"/>
    <col min="5105" max="5353" width="11.42578125" style="95"/>
    <col min="5354" max="5354" width="2.7109375" style="95" customWidth="1"/>
    <col min="5355" max="5355" width="47.5703125" style="95" customWidth="1"/>
    <col min="5356" max="5356" width="17" style="95" customWidth="1"/>
    <col min="5357" max="5357" width="14" style="95" customWidth="1"/>
    <col min="5358" max="5358" width="15.7109375" style="95" customWidth="1"/>
    <col min="5359" max="5359" width="11.42578125" style="95"/>
    <col min="5360" max="5360" width="15" style="95" customWidth="1"/>
    <col min="5361" max="5609" width="11.42578125" style="95"/>
    <col min="5610" max="5610" width="2.7109375" style="95" customWidth="1"/>
    <col min="5611" max="5611" width="47.5703125" style="95" customWidth="1"/>
    <col min="5612" max="5612" width="17" style="95" customWidth="1"/>
    <col min="5613" max="5613" width="14" style="95" customWidth="1"/>
    <col min="5614" max="5614" width="15.7109375" style="95" customWidth="1"/>
    <col min="5615" max="5615" width="11.42578125" style="95"/>
    <col min="5616" max="5616" width="15" style="95" customWidth="1"/>
    <col min="5617" max="5865" width="11.42578125" style="95"/>
    <col min="5866" max="5866" width="2.7109375" style="95" customWidth="1"/>
    <col min="5867" max="5867" width="47.5703125" style="95" customWidth="1"/>
    <col min="5868" max="5868" width="17" style="95" customWidth="1"/>
    <col min="5869" max="5869" width="14" style="95" customWidth="1"/>
    <col min="5870" max="5870" width="15.7109375" style="95" customWidth="1"/>
    <col min="5871" max="5871" width="11.42578125" style="95"/>
    <col min="5872" max="5872" width="15" style="95" customWidth="1"/>
    <col min="5873" max="6121" width="11.42578125" style="95"/>
    <col min="6122" max="6122" width="2.7109375" style="95" customWidth="1"/>
    <col min="6123" max="6123" width="47.5703125" style="95" customWidth="1"/>
    <col min="6124" max="6124" width="17" style="95" customWidth="1"/>
    <col min="6125" max="6125" width="14" style="95" customWidth="1"/>
    <col min="6126" max="6126" width="15.7109375" style="95" customWidth="1"/>
    <col min="6127" max="6127" width="11.42578125" style="95"/>
    <col min="6128" max="6128" width="15" style="95" customWidth="1"/>
    <col min="6129" max="6377" width="11.42578125" style="95"/>
    <col min="6378" max="6378" width="2.7109375" style="95" customWidth="1"/>
    <col min="6379" max="6379" width="47.5703125" style="95" customWidth="1"/>
    <col min="6380" max="6380" width="17" style="95" customWidth="1"/>
    <col min="6381" max="6381" width="14" style="95" customWidth="1"/>
    <col min="6382" max="6382" width="15.7109375" style="95" customWidth="1"/>
    <col min="6383" max="6383" width="11.42578125" style="95"/>
    <col min="6384" max="6384" width="15" style="95" customWidth="1"/>
    <col min="6385" max="6633" width="11.42578125" style="95"/>
    <col min="6634" max="6634" width="2.7109375" style="95" customWidth="1"/>
    <col min="6635" max="6635" width="47.5703125" style="95" customWidth="1"/>
    <col min="6636" max="6636" width="17" style="95" customWidth="1"/>
    <col min="6637" max="6637" width="14" style="95" customWidth="1"/>
    <col min="6638" max="6638" width="15.7109375" style="95" customWidth="1"/>
    <col min="6639" max="6639" width="11.42578125" style="95"/>
    <col min="6640" max="6640" width="15" style="95" customWidth="1"/>
    <col min="6641" max="6889" width="11.42578125" style="95"/>
    <col min="6890" max="6890" width="2.7109375" style="95" customWidth="1"/>
    <col min="6891" max="6891" width="47.5703125" style="95" customWidth="1"/>
    <col min="6892" max="6892" width="17" style="95" customWidth="1"/>
    <col min="6893" max="6893" width="14" style="95" customWidth="1"/>
    <col min="6894" max="6894" width="15.7109375" style="95" customWidth="1"/>
    <col min="6895" max="6895" width="11.42578125" style="95"/>
    <col min="6896" max="6896" width="15" style="95" customWidth="1"/>
    <col min="6897" max="7145" width="11.42578125" style="95"/>
    <col min="7146" max="7146" width="2.7109375" style="95" customWidth="1"/>
    <col min="7147" max="7147" width="47.5703125" style="95" customWidth="1"/>
    <col min="7148" max="7148" width="17" style="95" customWidth="1"/>
    <col min="7149" max="7149" width="14" style="95" customWidth="1"/>
    <col min="7150" max="7150" width="15.7109375" style="95" customWidth="1"/>
    <col min="7151" max="7151" width="11.42578125" style="95"/>
    <col min="7152" max="7152" width="15" style="95" customWidth="1"/>
    <col min="7153" max="7401" width="11.42578125" style="95"/>
    <col min="7402" max="7402" width="2.7109375" style="95" customWidth="1"/>
    <col min="7403" max="7403" width="47.5703125" style="95" customWidth="1"/>
    <col min="7404" max="7404" width="17" style="95" customWidth="1"/>
    <col min="7405" max="7405" width="14" style="95" customWidth="1"/>
    <col min="7406" max="7406" width="15.7109375" style="95" customWidth="1"/>
    <col min="7407" max="7407" width="11.42578125" style="95"/>
    <col min="7408" max="7408" width="15" style="95" customWidth="1"/>
    <col min="7409" max="7657" width="11.42578125" style="95"/>
    <col min="7658" max="7658" width="2.7109375" style="95" customWidth="1"/>
    <col min="7659" max="7659" width="47.5703125" style="95" customWidth="1"/>
    <col min="7660" max="7660" width="17" style="95" customWidth="1"/>
    <col min="7661" max="7661" width="14" style="95" customWidth="1"/>
    <col min="7662" max="7662" width="15.7109375" style="95" customWidth="1"/>
    <col min="7663" max="7663" width="11.42578125" style="95"/>
    <col min="7664" max="7664" width="15" style="95" customWidth="1"/>
    <col min="7665" max="7913" width="11.42578125" style="95"/>
    <col min="7914" max="7914" width="2.7109375" style="95" customWidth="1"/>
    <col min="7915" max="7915" width="47.5703125" style="95" customWidth="1"/>
    <col min="7916" max="7916" width="17" style="95" customWidth="1"/>
    <col min="7917" max="7917" width="14" style="95" customWidth="1"/>
    <col min="7918" max="7918" width="15.7109375" style="95" customWidth="1"/>
    <col min="7919" max="7919" width="11.42578125" style="95"/>
    <col min="7920" max="7920" width="15" style="95" customWidth="1"/>
    <col min="7921" max="8169" width="11.42578125" style="95"/>
    <col min="8170" max="8170" width="2.7109375" style="95" customWidth="1"/>
    <col min="8171" max="8171" width="47.5703125" style="95" customWidth="1"/>
    <col min="8172" max="8172" width="17" style="95" customWidth="1"/>
    <col min="8173" max="8173" width="14" style="95" customWidth="1"/>
    <col min="8174" max="8174" width="15.7109375" style="95" customWidth="1"/>
    <col min="8175" max="8175" width="11.42578125" style="95"/>
    <col min="8176" max="8176" width="15" style="95" customWidth="1"/>
    <col min="8177" max="8425" width="11.42578125" style="95"/>
    <col min="8426" max="8426" width="2.7109375" style="95" customWidth="1"/>
    <col min="8427" max="8427" width="47.5703125" style="95" customWidth="1"/>
    <col min="8428" max="8428" width="17" style="95" customWidth="1"/>
    <col min="8429" max="8429" width="14" style="95" customWidth="1"/>
    <col min="8430" max="8430" width="15.7109375" style="95" customWidth="1"/>
    <col min="8431" max="8431" width="11.42578125" style="95"/>
    <col min="8432" max="8432" width="15" style="95" customWidth="1"/>
    <col min="8433" max="8681" width="11.42578125" style="95"/>
    <col min="8682" max="8682" width="2.7109375" style="95" customWidth="1"/>
    <col min="8683" max="8683" width="47.5703125" style="95" customWidth="1"/>
    <col min="8684" max="8684" width="17" style="95" customWidth="1"/>
    <col min="8685" max="8685" width="14" style="95" customWidth="1"/>
    <col min="8686" max="8686" width="15.7109375" style="95" customWidth="1"/>
    <col min="8687" max="8687" width="11.42578125" style="95"/>
    <col min="8688" max="8688" width="15" style="95" customWidth="1"/>
    <col min="8689" max="8937" width="11.42578125" style="95"/>
    <col min="8938" max="8938" width="2.7109375" style="95" customWidth="1"/>
    <col min="8939" max="8939" width="47.5703125" style="95" customWidth="1"/>
    <col min="8940" max="8940" width="17" style="95" customWidth="1"/>
    <col min="8941" max="8941" width="14" style="95" customWidth="1"/>
    <col min="8942" max="8942" width="15.7109375" style="95" customWidth="1"/>
    <col min="8943" max="8943" width="11.42578125" style="95"/>
    <col min="8944" max="8944" width="15" style="95" customWidth="1"/>
    <col min="8945" max="9193" width="11.42578125" style="95"/>
    <col min="9194" max="9194" width="2.7109375" style="95" customWidth="1"/>
    <col min="9195" max="9195" width="47.5703125" style="95" customWidth="1"/>
    <col min="9196" max="9196" width="17" style="95" customWidth="1"/>
    <col min="9197" max="9197" width="14" style="95" customWidth="1"/>
    <col min="9198" max="9198" width="15.7109375" style="95" customWidth="1"/>
    <col min="9199" max="9199" width="11.42578125" style="95"/>
    <col min="9200" max="9200" width="15" style="95" customWidth="1"/>
    <col min="9201" max="9449" width="11.42578125" style="95"/>
    <col min="9450" max="9450" width="2.7109375" style="95" customWidth="1"/>
    <col min="9451" max="9451" width="47.5703125" style="95" customWidth="1"/>
    <col min="9452" max="9452" width="17" style="95" customWidth="1"/>
    <col min="9453" max="9453" width="14" style="95" customWidth="1"/>
    <col min="9454" max="9454" width="15.7109375" style="95" customWidth="1"/>
    <col min="9455" max="9455" width="11.42578125" style="95"/>
    <col min="9456" max="9456" width="15" style="95" customWidth="1"/>
    <col min="9457" max="9705" width="11.42578125" style="95"/>
    <col min="9706" max="9706" width="2.7109375" style="95" customWidth="1"/>
    <col min="9707" max="9707" width="47.5703125" style="95" customWidth="1"/>
    <col min="9708" max="9708" width="17" style="95" customWidth="1"/>
    <col min="9709" max="9709" width="14" style="95" customWidth="1"/>
    <col min="9710" max="9710" width="15.7109375" style="95" customWidth="1"/>
    <col min="9711" max="9711" width="11.42578125" style="95"/>
    <col min="9712" max="9712" width="15" style="95" customWidth="1"/>
    <col min="9713" max="9961" width="11.42578125" style="95"/>
    <col min="9962" max="9962" width="2.7109375" style="95" customWidth="1"/>
    <col min="9963" max="9963" width="47.5703125" style="95" customWidth="1"/>
    <col min="9964" max="9964" width="17" style="95" customWidth="1"/>
    <col min="9965" max="9965" width="14" style="95" customWidth="1"/>
    <col min="9966" max="9966" width="15.7109375" style="95" customWidth="1"/>
    <col min="9967" max="9967" width="11.42578125" style="95"/>
    <col min="9968" max="9968" width="15" style="95" customWidth="1"/>
    <col min="9969" max="10217" width="11.42578125" style="95"/>
    <col min="10218" max="10218" width="2.7109375" style="95" customWidth="1"/>
    <col min="10219" max="10219" width="47.5703125" style="95" customWidth="1"/>
    <col min="10220" max="10220" width="17" style="95" customWidth="1"/>
    <col min="10221" max="10221" width="14" style="95" customWidth="1"/>
    <col min="10222" max="10222" width="15.7109375" style="95" customWidth="1"/>
    <col min="10223" max="10223" width="11.42578125" style="95"/>
    <col min="10224" max="10224" width="15" style="95" customWidth="1"/>
    <col min="10225" max="10473" width="11.42578125" style="95"/>
    <col min="10474" max="10474" width="2.7109375" style="95" customWidth="1"/>
    <col min="10475" max="10475" width="47.5703125" style="95" customWidth="1"/>
    <col min="10476" max="10476" width="17" style="95" customWidth="1"/>
    <col min="10477" max="10477" width="14" style="95" customWidth="1"/>
    <col min="10478" max="10478" width="15.7109375" style="95" customWidth="1"/>
    <col min="10479" max="10479" width="11.42578125" style="95"/>
    <col min="10480" max="10480" width="15" style="95" customWidth="1"/>
    <col min="10481" max="10729" width="11.42578125" style="95"/>
    <col min="10730" max="10730" width="2.7109375" style="95" customWidth="1"/>
    <col min="10731" max="10731" width="47.5703125" style="95" customWidth="1"/>
    <col min="10732" max="10732" width="17" style="95" customWidth="1"/>
    <col min="10733" max="10733" width="14" style="95" customWidth="1"/>
    <col min="10734" max="10734" width="15.7109375" style="95" customWidth="1"/>
    <col min="10735" max="10735" width="11.42578125" style="95"/>
    <col min="10736" max="10736" width="15" style="95" customWidth="1"/>
    <col min="10737" max="10985" width="11.42578125" style="95"/>
    <col min="10986" max="10986" width="2.7109375" style="95" customWidth="1"/>
    <col min="10987" max="10987" width="47.5703125" style="95" customWidth="1"/>
    <col min="10988" max="10988" width="17" style="95" customWidth="1"/>
    <col min="10989" max="10989" width="14" style="95" customWidth="1"/>
    <col min="10990" max="10990" width="15.7109375" style="95" customWidth="1"/>
    <col min="10991" max="10991" width="11.42578125" style="95"/>
    <col min="10992" max="10992" width="15" style="95" customWidth="1"/>
    <col min="10993" max="11241" width="11.42578125" style="95"/>
    <col min="11242" max="11242" width="2.7109375" style="95" customWidth="1"/>
    <col min="11243" max="11243" width="47.5703125" style="95" customWidth="1"/>
    <col min="11244" max="11244" width="17" style="95" customWidth="1"/>
    <col min="11245" max="11245" width="14" style="95" customWidth="1"/>
    <col min="11246" max="11246" width="15.7109375" style="95" customWidth="1"/>
    <col min="11247" max="11247" width="11.42578125" style="95"/>
    <col min="11248" max="11248" width="15" style="95" customWidth="1"/>
    <col min="11249" max="11497" width="11.42578125" style="95"/>
    <col min="11498" max="11498" width="2.7109375" style="95" customWidth="1"/>
    <col min="11499" max="11499" width="47.5703125" style="95" customWidth="1"/>
    <col min="11500" max="11500" width="17" style="95" customWidth="1"/>
    <col min="11501" max="11501" width="14" style="95" customWidth="1"/>
    <col min="11502" max="11502" width="15.7109375" style="95" customWidth="1"/>
    <col min="11503" max="11503" width="11.42578125" style="95"/>
    <col min="11504" max="11504" width="15" style="95" customWidth="1"/>
    <col min="11505" max="11753" width="11.42578125" style="95"/>
    <col min="11754" max="11754" width="2.7109375" style="95" customWidth="1"/>
    <col min="11755" max="11755" width="47.5703125" style="95" customWidth="1"/>
    <col min="11756" max="11756" width="17" style="95" customWidth="1"/>
    <col min="11757" max="11757" width="14" style="95" customWidth="1"/>
    <col min="11758" max="11758" width="15.7109375" style="95" customWidth="1"/>
    <col min="11759" max="11759" width="11.42578125" style="95"/>
    <col min="11760" max="11760" width="15" style="95" customWidth="1"/>
    <col min="11761" max="12009" width="11.42578125" style="95"/>
    <col min="12010" max="12010" width="2.7109375" style="95" customWidth="1"/>
    <col min="12011" max="12011" width="47.5703125" style="95" customWidth="1"/>
    <col min="12012" max="12012" width="17" style="95" customWidth="1"/>
    <col min="12013" max="12013" width="14" style="95" customWidth="1"/>
    <col min="12014" max="12014" width="15.7109375" style="95" customWidth="1"/>
    <col min="12015" max="12015" width="11.42578125" style="95"/>
    <col min="12016" max="12016" width="15" style="95" customWidth="1"/>
    <col min="12017" max="12265" width="11.42578125" style="95"/>
    <col min="12266" max="12266" width="2.7109375" style="95" customWidth="1"/>
    <col min="12267" max="12267" width="47.5703125" style="95" customWidth="1"/>
    <col min="12268" max="12268" width="17" style="95" customWidth="1"/>
    <col min="12269" max="12269" width="14" style="95" customWidth="1"/>
    <col min="12270" max="12270" width="15.7109375" style="95" customWidth="1"/>
    <col min="12271" max="12271" width="11.42578125" style="95"/>
    <col min="12272" max="12272" width="15" style="95" customWidth="1"/>
    <col min="12273" max="12521" width="11.42578125" style="95"/>
    <col min="12522" max="12522" width="2.7109375" style="95" customWidth="1"/>
    <col min="12523" max="12523" width="47.5703125" style="95" customWidth="1"/>
    <col min="12524" max="12524" width="17" style="95" customWidth="1"/>
    <col min="12525" max="12525" width="14" style="95" customWidth="1"/>
    <col min="12526" max="12526" width="15.7109375" style="95" customWidth="1"/>
    <col min="12527" max="12527" width="11.42578125" style="95"/>
    <col min="12528" max="12528" width="15" style="95" customWidth="1"/>
    <col min="12529" max="12777" width="11.42578125" style="95"/>
    <col min="12778" max="12778" width="2.7109375" style="95" customWidth="1"/>
    <col min="12779" max="12779" width="47.5703125" style="95" customWidth="1"/>
    <col min="12780" max="12780" width="17" style="95" customWidth="1"/>
    <col min="12781" max="12781" width="14" style="95" customWidth="1"/>
    <col min="12782" max="12782" width="15.7109375" style="95" customWidth="1"/>
    <col min="12783" max="12783" width="11.42578125" style="95"/>
    <col min="12784" max="12784" width="15" style="95" customWidth="1"/>
    <col min="12785" max="13033" width="11.42578125" style="95"/>
    <col min="13034" max="13034" width="2.7109375" style="95" customWidth="1"/>
    <col min="13035" max="13035" width="47.5703125" style="95" customWidth="1"/>
    <col min="13036" max="13036" width="17" style="95" customWidth="1"/>
    <col min="13037" max="13037" width="14" style="95" customWidth="1"/>
    <col min="13038" max="13038" width="15.7109375" style="95" customWidth="1"/>
    <col min="13039" max="13039" width="11.42578125" style="95"/>
    <col min="13040" max="13040" width="15" style="95" customWidth="1"/>
    <col min="13041" max="13289" width="11.42578125" style="95"/>
    <col min="13290" max="13290" width="2.7109375" style="95" customWidth="1"/>
    <col min="13291" max="13291" width="47.5703125" style="95" customWidth="1"/>
    <col min="13292" max="13292" width="17" style="95" customWidth="1"/>
    <col min="13293" max="13293" width="14" style="95" customWidth="1"/>
    <col min="13294" max="13294" width="15.7109375" style="95" customWidth="1"/>
    <col min="13295" max="13295" width="11.42578125" style="95"/>
    <col min="13296" max="13296" width="15" style="95" customWidth="1"/>
    <col min="13297" max="13545" width="11.42578125" style="95"/>
    <col min="13546" max="13546" width="2.7109375" style="95" customWidth="1"/>
    <col min="13547" max="13547" width="47.5703125" style="95" customWidth="1"/>
    <col min="13548" max="13548" width="17" style="95" customWidth="1"/>
    <col min="13549" max="13549" width="14" style="95" customWidth="1"/>
    <col min="13550" max="13550" width="15.7109375" style="95" customWidth="1"/>
    <col min="13551" max="13551" width="11.42578125" style="95"/>
    <col min="13552" max="13552" width="15" style="95" customWidth="1"/>
    <col min="13553" max="13801" width="11.42578125" style="95"/>
    <col min="13802" max="13802" width="2.7109375" style="95" customWidth="1"/>
    <col min="13803" max="13803" width="47.5703125" style="95" customWidth="1"/>
    <col min="13804" max="13804" width="17" style="95" customWidth="1"/>
    <col min="13805" max="13805" width="14" style="95" customWidth="1"/>
    <col min="13806" max="13806" width="15.7109375" style="95" customWidth="1"/>
    <col min="13807" max="13807" width="11.42578125" style="95"/>
    <col min="13808" max="13808" width="15" style="95" customWidth="1"/>
    <col min="13809" max="14057" width="11.42578125" style="95"/>
    <col min="14058" max="14058" width="2.7109375" style="95" customWidth="1"/>
    <col min="14059" max="14059" width="47.5703125" style="95" customWidth="1"/>
    <col min="14060" max="14060" width="17" style="95" customWidth="1"/>
    <col min="14061" max="14061" width="14" style="95" customWidth="1"/>
    <col min="14062" max="14062" width="15.7109375" style="95" customWidth="1"/>
    <col min="14063" max="14063" width="11.42578125" style="95"/>
    <col min="14064" max="14064" width="15" style="95" customWidth="1"/>
    <col min="14065" max="14313" width="11.42578125" style="95"/>
    <col min="14314" max="14314" width="2.7109375" style="95" customWidth="1"/>
    <col min="14315" max="14315" width="47.5703125" style="95" customWidth="1"/>
    <col min="14316" max="14316" width="17" style="95" customWidth="1"/>
    <col min="14317" max="14317" width="14" style="95" customWidth="1"/>
    <col min="14318" max="14318" width="15.7109375" style="95" customWidth="1"/>
    <col min="14319" max="14319" width="11.42578125" style="95"/>
    <col min="14320" max="14320" width="15" style="95" customWidth="1"/>
    <col min="14321" max="14569" width="11.42578125" style="95"/>
    <col min="14570" max="14570" width="2.7109375" style="95" customWidth="1"/>
    <col min="14571" max="14571" width="47.5703125" style="95" customWidth="1"/>
    <col min="14572" max="14572" width="17" style="95" customWidth="1"/>
    <col min="14573" max="14573" width="14" style="95" customWidth="1"/>
    <col min="14574" max="14574" width="15.7109375" style="95" customWidth="1"/>
    <col min="14575" max="14575" width="11.42578125" style="95"/>
    <col min="14576" max="14576" width="15" style="95" customWidth="1"/>
    <col min="14577" max="14825" width="11.42578125" style="95"/>
    <col min="14826" max="14826" width="2.7109375" style="95" customWidth="1"/>
    <col min="14827" max="14827" width="47.5703125" style="95" customWidth="1"/>
    <col min="14828" max="14828" width="17" style="95" customWidth="1"/>
    <col min="14829" max="14829" width="14" style="95" customWidth="1"/>
    <col min="14830" max="14830" width="15.7109375" style="95" customWidth="1"/>
    <col min="14831" max="14831" width="11.42578125" style="95"/>
    <col min="14832" max="14832" width="15" style="95" customWidth="1"/>
    <col min="14833" max="15081" width="11.42578125" style="95"/>
    <col min="15082" max="15082" width="2.7109375" style="95" customWidth="1"/>
    <col min="15083" max="15083" width="47.5703125" style="95" customWidth="1"/>
    <col min="15084" max="15084" width="17" style="95" customWidth="1"/>
    <col min="15085" max="15085" width="14" style="95" customWidth="1"/>
    <col min="15086" max="15086" width="15.7109375" style="95" customWidth="1"/>
    <col min="15087" max="15087" width="11.42578125" style="95"/>
    <col min="15088" max="15088" width="15" style="95" customWidth="1"/>
    <col min="15089" max="15337" width="11.42578125" style="95"/>
    <col min="15338" max="15338" width="2.7109375" style="95" customWidth="1"/>
    <col min="15339" max="15339" width="47.5703125" style="95" customWidth="1"/>
    <col min="15340" max="15340" width="17" style="95" customWidth="1"/>
    <col min="15341" max="15341" width="14" style="95" customWidth="1"/>
    <col min="15342" max="15342" width="15.7109375" style="95" customWidth="1"/>
    <col min="15343" max="15343" width="11.42578125" style="95"/>
    <col min="15344" max="15344" width="15" style="95" customWidth="1"/>
    <col min="15345" max="15593" width="11.42578125" style="95"/>
    <col min="15594" max="15594" width="2.7109375" style="95" customWidth="1"/>
    <col min="15595" max="15595" width="47.5703125" style="95" customWidth="1"/>
    <col min="15596" max="15596" width="17" style="95" customWidth="1"/>
    <col min="15597" max="15597" width="14" style="95" customWidth="1"/>
    <col min="15598" max="15598" width="15.7109375" style="95" customWidth="1"/>
    <col min="15599" max="15599" width="11.42578125" style="95"/>
    <col min="15600" max="15600" width="15" style="95" customWidth="1"/>
    <col min="15601" max="15849" width="11.42578125" style="95"/>
    <col min="15850" max="15850" width="2.7109375" style="95" customWidth="1"/>
    <col min="15851" max="15851" width="47.5703125" style="95" customWidth="1"/>
    <col min="15852" max="15852" width="17" style="95" customWidth="1"/>
    <col min="15853" max="15853" width="14" style="95" customWidth="1"/>
    <col min="15854" max="15854" width="15.7109375" style="95" customWidth="1"/>
    <col min="15855" max="15855" width="11.42578125" style="95"/>
    <col min="15856" max="15856" width="15" style="95" customWidth="1"/>
    <col min="15857" max="16105" width="11.42578125" style="95"/>
    <col min="16106" max="16106" width="2.7109375" style="95" customWidth="1"/>
    <col min="16107" max="16107" width="47.5703125" style="95" customWidth="1"/>
    <col min="16108" max="16108" width="17" style="95" customWidth="1"/>
    <col min="16109" max="16109" width="14" style="95" customWidth="1"/>
    <col min="16110" max="16110" width="15.7109375" style="95" customWidth="1"/>
    <col min="16111" max="16111" width="11.42578125" style="95"/>
    <col min="16112" max="16112" width="15" style="95" customWidth="1"/>
    <col min="16113" max="16384" width="11.42578125" style="95"/>
  </cols>
  <sheetData>
    <row r="1" spans="2:5" ht="14.25" x14ac:dyDescent="0.2">
      <c r="B1" s="92"/>
      <c r="C1" s="93"/>
      <c r="D1" s="93"/>
    </row>
    <row r="2" spans="2:5" ht="17.25" customHeight="1" x14ac:dyDescent="0.25">
      <c r="B2" s="246" t="s">
        <v>0</v>
      </c>
      <c r="C2" s="246"/>
      <c r="D2" s="246"/>
    </row>
    <row r="3" spans="2:5" ht="15" x14ac:dyDescent="0.25">
      <c r="B3" s="246" t="s">
        <v>1</v>
      </c>
      <c r="C3" s="246"/>
      <c r="D3" s="246"/>
    </row>
    <row r="4" spans="2:5" ht="15" x14ac:dyDescent="0.25">
      <c r="B4" s="247" t="s">
        <v>4</v>
      </c>
      <c r="C4" s="247"/>
      <c r="D4" s="247"/>
    </row>
    <row r="5" spans="2:5" ht="15" x14ac:dyDescent="0.25">
      <c r="B5" s="247" t="s">
        <v>161</v>
      </c>
      <c r="C5" s="247"/>
      <c r="D5" s="247"/>
    </row>
    <row r="6" spans="2:5" ht="13.5" customHeight="1" x14ac:dyDescent="0.25">
      <c r="B6" s="248" t="s">
        <v>2</v>
      </c>
      <c r="C6" s="248"/>
      <c r="D6" s="248"/>
    </row>
    <row r="7" spans="2:5" ht="19.5" customHeight="1" x14ac:dyDescent="0.2">
      <c r="B7" s="96" t="s">
        <v>255</v>
      </c>
      <c r="C7" s="97"/>
      <c r="D7" s="97"/>
    </row>
    <row r="8" spans="2:5" ht="91.5" customHeight="1" x14ac:dyDescent="0.2">
      <c r="B8" s="241" t="s">
        <v>257</v>
      </c>
      <c r="C8" s="241"/>
      <c r="D8" s="241"/>
      <c r="E8" s="98"/>
    </row>
    <row r="9" spans="2:5" x14ac:dyDescent="0.2">
      <c r="B9" s="99"/>
      <c r="C9" s="100"/>
      <c r="D9" s="100"/>
    </row>
    <row r="10" spans="2:5" ht="21.75" customHeight="1" x14ac:dyDescent="0.2">
      <c r="B10" s="241" t="s">
        <v>5</v>
      </c>
      <c r="C10" s="241"/>
      <c r="D10" s="241"/>
    </row>
    <row r="11" spans="2:5" x14ac:dyDescent="0.2">
      <c r="B11" s="99"/>
      <c r="C11" s="100"/>
      <c r="D11" s="100"/>
    </row>
    <row r="12" spans="2:5" x14ac:dyDescent="0.2">
      <c r="B12" s="101" t="s">
        <v>168</v>
      </c>
      <c r="C12" s="102"/>
      <c r="D12" s="102"/>
    </row>
    <row r="13" spans="2:5" ht="16.5" customHeight="1" x14ac:dyDescent="0.2">
      <c r="B13" s="103" t="s">
        <v>6</v>
      </c>
      <c r="C13" s="104" t="s">
        <v>7</v>
      </c>
      <c r="D13" s="104"/>
    </row>
    <row r="14" spans="2:5" x14ac:dyDescent="0.2">
      <c r="B14" s="105" t="s">
        <v>162</v>
      </c>
      <c r="C14" s="106" t="s">
        <v>163</v>
      </c>
      <c r="D14" s="106"/>
    </row>
    <row r="15" spans="2:5" x14ac:dyDescent="0.2">
      <c r="B15" s="105" t="s">
        <v>176</v>
      </c>
      <c r="C15" s="106" t="s">
        <v>258</v>
      </c>
      <c r="D15" s="106"/>
    </row>
    <row r="16" spans="2:5" x14ac:dyDescent="0.2">
      <c r="B16" s="105" t="s">
        <v>108</v>
      </c>
      <c r="C16" s="106" t="s">
        <v>109</v>
      </c>
      <c r="D16" s="106"/>
    </row>
    <row r="17" spans="2:4" x14ac:dyDescent="0.2">
      <c r="B17" s="105" t="s">
        <v>96</v>
      </c>
      <c r="C17" s="106" t="s">
        <v>177</v>
      </c>
      <c r="D17" s="106"/>
    </row>
    <row r="18" spans="2:4" x14ac:dyDescent="0.2">
      <c r="B18" s="105" t="s">
        <v>164</v>
      </c>
      <c r="C18" s="106" t="s">
        <v>165</v>
      </c>
      <c r="D18" s="106"/>
    </row>
    <row r="19" spans="2:4" x14ac:dyDescent="0.2">
      <c r="B19" s="105" t="s">
        <v>53</v>
      </c>
      <c r="C19" s="106" t="s">
        <v>254</v>
      </c>
      <c r="D19" s="106"/>
    </row>
    <row r="20" spans="2:4" x14ac:dyDescent="0.2">
      <c r="B20" s="105" t="s">
        <v>251</v>
      </c>
      <c r="C20" s="106" t="s">
        <v>208</v>
      </c>
      <c r="D20" s="106"/>
    </row>
    <row r="21" spans="2:4" x14ac:dyDescent="0.2">
      <c r="B21" s="105" t="s">
        <v>8</v>
      </c>
      <c r="C21" s="106" t="s">
        <v>9</v>
      </c>
      <c r="D21" s="106"/>
    </row>
    <row r="22" spans="2:4" x14ac:dyDescent="0.2">
      <c r="B22" s="105" t="s">
        <v>252</v>
      </c>
      <c r="C22" s="106" t="s">
        <v>167</v>
      </c>
      <c r="D22" s="106"/>
    </row>
    <row r="23" spans="2:4" x14ac:dyDescent="0.2">
      <c r="B23" s="105" t="s">
        <v>70</v>
      </c>
      <c r="C23" s="106" t="s">
        <v>10</v>
      </c>
      <c r="D23" s="106"/>
    </row>
    <row r="24" spans="2:4" x14ac:dyDescent="0.2">
      <c r="B24" s="99" t="s">
        <v>126</v>
      </c>
      <c r="C24" s="94" t="s">
        <v>97</v>
      </c>
    </row>
    <row r="25" spans="2:4" x14ac:dyDescent="0.2">
      <c r="B25" s="99" t="s">
        <v>55</v>
      </c>
      <c r="C25" s="239" t="s">
        <v>54</v>
      </c>
      <c r="D25" s="100"/>
    </row>
    <row r="26" spans="2:4" x14ac:dyDescent="0.2">
      <c r="B26" s="99"/>
      <c r="C26" s="100"/>
      <c r="D26" s="100"/>
    </row>
    <row r="27" spans="2:4" x14ac:dyDescent="0.2">
      <c r="B27" s="99"/>
      <c r="C27" s="100"/>
      <c r="D27" s="100"/>
    </row>
    <row r="28" spans="2:4" x14ac:dyDescent="0.2">
      <c r="B28" s="103" t="s">
        <v>68</v>
      </c>
      <c r="C28" s="104"/>
      <c r="D28" s="104"/>
    </row>
    <row r="29" spans="2:4" ht="53.25" customHeight="1" x14ac:dyDescent="0.2">
      <c r="B29" s="249" t="s">
        <v>11</v>
      </c>
      <c r="C29" s="249"/>
      <c r="D29" s="249"/>
    </row>
    <row r="30" spans="2:4" ht="69.75" customHeight="1" x14ac:dyDescent="0.2">
      <c r="B30" s="240" t="s">
        <v>169</v>
      </c>
      <c r="C30" s="240"/>
      <c r="D30" s="240"/>
    </row>
    <row r="31" spans="2:4" ht="9" customHeight="1" x14ac:dyDescent="0.2">
      <c r="B31" s="240"/>
      <c r="C31" s="240"/>
      <c r="D31" s="240"/>
    </row>
    <row r="32" spans="2:4" ht="19.5" customHeight="1" x14ac:dyDescent="0.2">
      <c r="B32" s="243" t="s">
        <v>41</v>
      </c>
      <c r="C32" s="243"/>
      <c r="D32" s="243"/>
    </row>
    <row r="33" spans="2:4" ht="34.5" customHeight="1" x14ac:dyDescent="0.2">
      <c r="B33" s="241" t="s">
        <v>56</v>
      </c>
      <c r="C33" s="241"/>
      <c r="D33" s="241"/>
    </row>
    <row r="34" spans="2:4" x14ac:dyDescent="0.2">
      <c r="B34" s="99"/>
      <c r="C34" s="100"/>
      <c r="D34" s="100"/>
    </row>
    <row r="35" spans="2:4" x14ac:dyDescent="0.2">
      <c r="B35" s="109" t="s">
        <v>57</v>
      </c>
      <c r="C35" s="110"/>
      <c r="D35" s="110"/>
    </row>
    <row r="36" spans="2:4" ht="84" customHeight="1" x14ac:dyDescent="0.2">
      <c r="B36" s="240" t="s">
        <v>256</v>
      </c>
      <c r="C36" s="240"/>
      <c r="D36" s="240"/>
    </row>
    <row r="37" spans="2:4" x14ac:dyDescent="0.2">
      <c r="B37" s="107"/>
      <c r="C37" s="108"/>
      <c r="D37" s="108"/>
    </row>
    <row r="38" spans="2:4" x14ac:dyDescent="0.2">
      <c r="B38" s="107"/>
      <c r="C38" s="108"/>
      <c r="D38" s="108"/>
    </row>
    <row r="39" spans="2:4" x14ac:dyDescent="0.2">
      <c r="B39" s="234"/>
      <c r="C39" s="108"/>
      <c r="D39" s="108"/>
    </row>
    <row r="40" spans="2:4" x14ac:dyDescent="0.2">
      <c r="B40" s="234"/>
      <c r="C40" s="108"/>
      <c r="D40" s="108"/>
    </row>
    <row r="41" spans="2:4" x14ac:dyDescent="0.2">
      <c r="B41" s="107"/>
      <c r="C41" s="108"/>
      <c r="D41" s="108"/>
    </row>
    <row r="42" spans="2:4" x14ac:dyDescent="0.2">
      <c r="B42" s="109" t="s">
        <v>42</v>
      </c>
      <c r="C42" s="110"/>
      <c r="D42" s="110"/>
    </row>
    <row r="43" spans="2:4" ht="12.75" customHeight="1" x14ac:dyDescent="0.2">
      <c r="B43" s="240" t="s">
        <v>95</v>
      </c>
      <c r="C43" s="240"/>
      <c r="D43" s="240"/>
    </row>
    <row r="44" spans="2:4" x14ac:dyDescent="0.2">
      <c r="B44" s="95" t="s">
        <v>58</v>
      </c>
      <c r="C44" s="111"/>
      <c r="D44" s="111"/>
    </row>
    <row r="45" spans="2:4" x14ac:dyDescent="0.2">
      <c r="C45" s="111"/>
      <c r="D45" s="111"/>
    </row>
    <row r="46" spans="2:4" ht="25.5" customHeight="1" x14ac:dyDescent="0.2">
      <c r="B46" s="243" t="s">
        <v>74</v>
      </c>
      <c r="C46" s="243"/>
      <c r="D46" s="243"/>
    </row>
    <row r="47" spans="2:4" ht="36.75" customHeight="1" x14ac:dyDescent="0.2">
      <c r="B47" s="240" t="s">
        <v>13</v>
      </c>
      <c r="C47" s="240"/>
      <c r="D47" s="240"/>
    </row>
    <row r="48" spans="2:4" ht="36.75" customHeight="1" x14ac:dyDescent="0.2">
      <c r="B48" s="107"/>
      <c r="C48" s="107"/>
      <c r="D48" s="107"/>
    </row>
    <row r="49" spans="2:4" x14ac:dyDescent="0.2">
      <c r="B49" s="107"/>
      <c r="C49" s="108"/>
      <c r="D49" s="108"/>
    </row>
    <row r="50" spans="2:4" x14ac:dyDescent="0.2">
      <c r="B50" s="112" t="s">
        <v>43</v>
      </c>
      <c r="C50" s="113"/>
      <c r="D50" s="113"/>
    </row>
    <row r="51" spans="2:4" ht="32.25" customHeight="1" x14ac:dyDescent="0.2">
      <c r="B51" s="240" t="s">
        <v>14</v>
      </c>
      <c r="C51" s="240"/>
      <c r="D51" s="240"/>
    </row>
    <row r="52" spans="2:4" ht="32.25" customHeight="1" x14ac:dyDescent="0.2">
      <c r="B52" s="107"/>
      <c r="C52" s="107"/>
      <c r="D52" s="107"/>
    </row>
    <row r="54" spans="2:4" x14ac:dyDescent="0.2">
      <c r="B54" s="112" t="s">
        <v>44</v>
      </c>
      <c r="C54" s="113"/>
      <c r="D54" s="113"/>
    </row>
    <row r="55" spans="2:4" ht="28.5" customHeight="1" x14ac:dyDescent="0.2">
      <c r="B55" s="240" t="s">
        <v>69</v>
      </c>
      <c r="C55" s="240"/>
      <c r="D55" s="240"/>
    </row>
    <row r="56" spans="2:4" ht="28.5" customHeight="1" x14ac:dyDescent="0.2">
      <c r="B56" s="107"/>
      <c r="C56" s="107"/>
      <c r="D56" s="107"/>
    </row>
    <row r="57" spans="2:4" x14ac:dyDescent="0.2">
      <c r="B57" s="114"/>
      <c r="C57" s="111"/>
      <c r="D57" s="111"/>
    </row>
    <row r="58" spans="2:4" x14ac:dyDescent="0.2">
      <c r="B58" s="112" t="s">
        <v>45</v>
      </c>
      <c r="C58" s="113"/>
      <c r="D58" s="113"/>
    </row>
    <row r="59" spans="2:4" ht="30.75" customHeight="1" x14ac:dyDescent="0.2">
      <c r="B59" s="240" t="s">
        <v>15</v>
      </c>
      <c r="C59" s="240"/>
      <c r="D59" s="240"/>
    </row>
    <row r="60" spans="2:4" ht="51" customHeight="1" x14ac:dyDescent="0.2">
      <c r="B60" s="240" t="s">
        <v>16</v>
      </c>
      <c r="C60" s="240"/>
      <c r="D60" s="240"/>
    </row>
    <row r="61" spans="2:4" ht="15" customHeight="1" x14ac:dyDescent="0.2">
      <c r="B61" s="107"/>
      <c r="C61" s="108"/>
      <c r="D61" s="108"/>
    </row>
    <row r="62" spans="2:4" x14ac:dyDescent="0.2">
      <c r="B62" s="240" t="s">
        <v>59</v>
      </c>
      <c r="C62" s="240"/>
      <c r="D62" s="240"/>
    </row>
    <row r="63" spans="2:4" x14ac:dyDescent="0.2">
      <c r="B63" s="240" t="s">
        <v>60</v>
      </c>
      <c r="C63" s="240"/>
      <c r="D63" s="240"/>
    </row>
    <row r="64" spans="2:4" x14ac:dyDescent="0.2">
      <c r="B64" s="107"/>
      <c r="C64" s="108"/>
      <c r="D64" s="108"/>
    </row>
    <row r="65" spans="1:5" x14ac:dyDescent="0.2">
      <c r="B65" s="107"/>
      <c r="C65" s="108"/>
      <c r="D65" s="108"/>
    </row>
    <row r="66" spans="1:5" x14ac:dyDescent="0.2">
      <c r="B66" s="107"/>
      <c r="C66" s="108"/>
      <c r="D66" s="108"/>
    </row>
    <row r="67" spans="1:5" ht="31.5" customHeight="1" x14ac:dyDescent="0.2">
      <c r="B67" s="244" t="s">
        <v>170</v>
      </c>
      <c r="C67" s="244"/>
      <c r="D67" s="244"/>
    </row>
    <row r="68" spans="1:5" ht="20.25" customHeight="1" x14ac:dyDescent="0.25">
      <c r="B68" s="115" t="s">
        <v>40</v>
      </c>
      <c r="C68" s="116">
        <v>2023</v>
      </c>
      <c r="D68" s="116">
        <v>2022</v>
      </c>
    </row>
    <row r="69" spans="1:5" x14ac:dyDescent="0.2">
      <c r="B69" s="117" t="s">
        <v>93</v>
      </c>
      <c r="C69" s="81">
        <v>64933.68</v>
      </c>
      <c r="D69" s="81">
        <v>136227.85999999999</v>
      </c>
    </row>
    <row r="70" spans="1:5" x14ac:dyDescent="0.2">
      <c r="B70" s="118" t="s">
        <v>94</v>
      </c>
      <c r="C70" s="81">
        <v>347011.43</v>
      </c>
      <c r="D70" s="81">
        <v>1153880.3</v>
      </c>
    </row>
    <row r="71" spans="1:5" x14ac:dyDescent="0.2">
      <c r="B71" s="118" t="s">
        <v>240</v>
      </c>
      <c r="C71" s="81">
        <v>205258858.41999999</v>
      </c>
      <c r="D71" s="81">
        <v>127746150.93000001</v>
      </c>
    </row>
    <row r="72" spans="1:5" x14ac:dyDescent="0.2">
      <c r="B72" s="117" t="s">
        <v>61</v>
      </c>
      <c r="C72" s="81">
        <v>25059.32</v>
      </c>
      <c r="D72" s="81">
        <v>23272.94</v>
      </c>
    </row>
    <row r="73" spans="1:5" ht="13.5" thickBot="1" x14ac:dyDescent="0.25">
      <c r="B73" s="117"/>
      <c r="C73" s="119">
        <f>SUM(C69:C72)</f>
        <v>205695862.84999999</v>
      </c>
      <c r="D73" s="119">
        <f>SUM(D69:D72)</f>
        <v>129059532.03</v>
      </c>
    </row>
    <row r="74" spans="1:5" ht="13.5" thickTop="1" x14ac:dyDescent="0.2">
      <c r="B74" s="117"/>
      <c r="C74" s="120"/>
      <c r="D74" s="121"/>
    </row>
    <row r="75" spans="1:5" x14ac:dyDescent="0.2">
      <c r="B75" s="117"/>
      <c r="C75" s="120"/>
      <c r="D75" s="121"/>
    </row>
    <row r="76" spans="1:5" x14ac:dyDescent="0.2">
      <c r="B76" s="117"/>
      <c r="C76" s="120"/>
      <c r="D76" s="121"/>
    </row>
    <row r="77" spans="1:5" x14ac:dyDescent="0.2">
      <c r="B77" s="117"/>
      <c r="C77" s="122"/>
      <c r="E77" s="122"/>
    </row>
    <row r="78" spans="1:5" ht="15" x14ac:dyDescent="0.25">
      <c r="B78" s="123" t="s">
        <v>140</v>
      </c>
      <c r="C78" s="122"/>
      <c r="E78" s="122"/>
    </row>
    <row r="79" spans="1:5" ht="13.5" customHeight="1" x14ac:dyDescent="0.2">
      <c r="A79" s="245" t="s">
        <v>158</v>
      </c>
      <c r="B79" s="245"/>
      <c r="C79" s="245"/>
      <c r="D79" s="245"/>
    </row>
    <row r="80" spans="1:5" ht="13.5" customHeight="1" x14ac:dyDescent="0.2">
      <c r="A80" s="99"/>
      <c r="B80" s="99" t="s">
        <v>175</v>
      </c>
      <c r="C80" s="99"/>
      <c r="D80" s="99"/>
    </row>
    <row r="81" spans="1:8" ht="21.75" customHeight="1" x14ac:dyDescent="0.25">
      <c r="B81" s="123" t="s">
        <v>216</v>
      </c>
      <c r="C81" s="116">
        <v>2023</v>
      </c>
      <c r="D81" s="116">
        <v>2022</v>
      </c>
    </row>
    <row r="82" spans="1:8" ht="14.25" customHeight="1" x14ac:dyDescent="0.2">
      <c r="A82" s="124"/>
      <c r="B82" s="125" t="s">
        <v>17</v>
      </c>
      <c r="C82" s="126">
        <v>68906.3</v>
      </c>
      <c r="D82" s="126">
        <v>57456.54</v>
      </c>
    </row>
    <row r="83" spans="1:8" ht="12.75" customHeight="1" x14ac:dyDescent="0.2">
      <c r="A83" s="124"/>
      <c r="B83" s="125" t="s">
        <v>35</v>
      </c>
      <c r="C83" s="126">
        <v>1610.7</v>
      </c>
      <c r="D83" s="126">
        <v>0</v>
      </c>
    </row>
    <row r="84" spans="1:8" ht="12.75" customHeight="1" x14ac:dyDescent="0.2">
      <c r="A84" s="124"/>
      <c r="B84" s="125" t="s">
        <v>187</v>
      </c>
      <c r="C84" s="126">
        <v>4422.6400000000003</v>
      </c>
      <c r="D84" s="126"/>
    </row>
    <row r="85" spans="1:8" x14ac:dyDescent="0.2">
      <c r="A85" s="124"/>
      <c r="B85" s="125" t="s">
        <v>26</v>
      </c>
      <c r="C85" s="81">
        <v>64121.5</v>
      </c>
      <c r="D85" s="81">
        <v>23456.84</v>
      </c>
    </row>
    <row r="86" spans="1:8" x14ac:dyDescent="0.2">
      <c r="A86" s="124"/>
      <c r="B86" s="125" t="s">
        <v>18</v>
      </c>
      <c r="C86" s="81">
        <v>176835.83</v>
      </c>
      <c r="D86" s="81">
        <v>3520</v>
      </c>
      <c r="G86" s="95" t="s">
        <v>132</v>
      </c>
    </row>
    <row r="87" spans="1:8" x14ac:dyDescent="0.2">
      <c r="A87" s="124"/>
      <c r="B87" s="125" t="s">
        <v>130</v>
      </c>
      <c r="C87" s="81"/>
      <c r="D87" s="81">
        <v>9385.2999999999993</v>
      </c>
    </row>
    <row r="88" spans="1:8" x14ac:dyDescent="0.2">
      <c r="A88" s="124"/>
      <c r="B88" s="125" t="s">
        <v>20</v>
      </c>
      <c r="C88" s="81">
        <v>1555</v>
      </c>
      <c r="D88" s="81">
        <v>0</v>
      </c>
    </row>
    <row r="89" spans="1:8" x14ac:dyDescent="0.2">
      <c r="A89" s="124"/>
      <c r="B89" s="125" t="s">
        <v>131</v>
      </c>
      <c r="C89" s="81">
        <v>7967.85</v>
      </c>
      <c r="D89" s="81">
        <v>0</v>
      </c>
    </row>
    <row r="90" spans="1:8" x14ac:dyDescent="0.2">
      <c r="A90" s="124"/>
      <c r="B90" s="125" t="s">
        <v>72</v>
      </c>
      <c r="C90" s="81">
        <v>1222.72</v>
      </c>
      <c r="D90" s="81">
        <v>0</v>
      </c>
    </row>
    <row r="91" spans="1:8" x14ac:dyDescent="0.2">
      <c r="A91" s="124"/>
      <c r="B91" s="125" t="s">
        <v>36</v>
      </c>
      <c r="C91" s="81">
        <v>3025</v>
      </c>
      <c r="D91" s="81">
        <v>0</v>
      </c>
    </row>
    <row r="92" spans="1:8" x14ac:dyDescent="0.2">
      <c r="A92" s="124"/>
      <c r="B92" s="125" t="s">
        <v>37</v>
      </c>
      <c r="C92" s="81">
        <v>64371.040000000001</v>
      </c>
      <c r="D92" s="81">
        <v>101696.82</v>
      </c>
    </row>
    <row r="93" spans="1:8" x14ac:dyDescent="0.2">
      <c r="A93" s="124"/>
      <c r="B93" s="125" t="s">
        <v>38</v>
      </c>
      <c r="C93" s="81">
        <v>283486.63</v>
      </c>
      <c r="D93" s="81">
        <v>622423.4</v>
      </c>
    </row>
    <row r="94" spans="1:8" x14ac:dyDescent="0.2">
      <c r="A94" s="124"/>
      <c r="B94" s="125" t="s">
        <v>34</v>
      </c>
      <c r="C94" s="81">
        <v>60786.94</v>
      </c>
      <c r="D94" s="81">
        <v>2555.9899999999998</v>
      </c>
      <c r="G94" s="124"/>
      <c r="H94" s="127"/>
    </row>
    <row r="95" spans="1:8" x14ac:dyDescent="0.2">
      <c r="A95" s="124"/>
      <c r="B95" s="125" t="s">
        <v>149</v>
      </c>
      <c r="C95" s="81"/>
      <c r="D95" s="81">
        <v>5752.5</v>
      </c>
      <c r="G95" s="124"/>
      <c r="H95" s="127"/>
    </row>
    <row r="96" spans="1:8" x14ac:dyDescent="0.2">
      <c r="A96" s="124"/>
      <c r="B96" s="125" t="s">
        <v>19</v>
      </c>
      <c r="C96" s="81">
        <v>25315.02</v>
      </c>
      <c r="D96" s="81">
        <v>237785.58</v>
      </c>
      <c r="G96" s="125"/>
      <c r="H96" s="121"/>
    </row>
    <row r="97" spans="1:4" x14ac:dyDescent="0.2">
      <c r="A97" s="124"/>
      <c r="B97" s="125" t="s">
        <v>39</v>
      </c>
      <c r="C97" s="81">
        <v>26238.28</v>
      </c>
      <c r="D97" s="81">
        <v>31192.959999999999</v>
      </c>
    </row>
    <row r="98" spans="1:4" x14ac:dyDescent="0.2">
      <c r="A98" s="124"/>
      <c r="B98" s="125" t="s">
        <v>73</v>
      </c>
      <c r="C98" s="81">
        <v>58049.5</v>
      </c>
      <c r="D98" s="81">
        <v>44021.72</v>
      </c>
    </row>
    <row r="99" spans="1:4" x14ac:dyDescent="0.2">
      <c r="A99" s="124"/>
      <c r="B99" s="125" t="s">
        <v>65</v>
      </c>
      <c r="C99" s="81">
        <v>64937.010999999999</v>
      </c>
      <c r="D99" s="81">
        <v>45991.99</v>
      </c>
    </row>
    <row r="100" spans="1:4" x14ac:dyDescent="0.2">
      <c r="B100" s="117" t="s">
        <v>31</v>
      </c>
      <c r="C100" s="81">
        <v>32658.36</v>
      </c>
      <c r="D100" s="81">
        <v>9949</v>
      </c>
    </row>
    <row r="101" spans="1:4" x14ac:dyDescent="0.2">
      <c r="B101" s="117" t="s">
        <v>127</v>
      </c>
      <c r="C101" s="81"/>
      <c r="D101" s="81">
        <v>2025.7</v>
      </c>
    </row>
    <row r="102" spans="1:4" ht="15" customHeight="1" x14ac:dyDescent="0.2">
      <c r="B102" s="128" t="s">
        <v>47</v>
      </c>
      <c r="C102" s="81"/>
      <c r="D102" s="81">
        <v>365721.19</v>
      </c>
    </row>
    <row r="103" spans="1:4" x14ac:dyDescent="0.2">
      <c r="B103" s="129" t="s">
        <v>212</v>
      </c>
      <c r="C103" s="81">
        <v>25968.48</v>
      </c>
      <c r="D103" s="81"/>
    </row>
    <row r="104" spans="1:4" x14ac:dyDescent="0.2">
      <c r="B104" s="129" t="s">
        <v>213</v>
      </c>
      <c r="C104" s="81">
        <v>5250</v>
      </c>
      <c r="D104" s="81"/>
    </row>
    <row r="105" spans="1:4" x14ac:dyDescent="0.2">
      <c r="B105" s="129" t="s">
        <v>214</v>
      </c>
      <c r="C105" s="81">
        <v>81848.479999999996</v>
      </c>
      <c r="D105" s="81"/>
    </row>
    <row r="106" spans="1:4" x14ac:dyDescent="0.2">
      <c r="B106" s="129" t="s">
        <v>215</v>
      </c>
      <c r="C106" s="81">
        <v>176982</v>
      </c>
      <c r="D106" s="81"/>
    </row>
    <row r="107" spans="1:4" x14ac:dyDescent="0.2">
      <c r="B107" s="129"/>
      <c r="C107" s="81"/>
      <c r="D107" s="81"/>
    </row>
    <row r="108" spans="1:4" ht="16.5" customHeight="1" thickBot="1" x14ac:dyDescent="0.25">
      <c r="B108" s="130" t="s">
        <v>21</v>
      </c>
      <c r="C108" s="119">
        <f>SUM(C82:C107)</f>
        <v>1235559.281</v>
      </c>
      <c r="D108" s="119">
        <f>SUM(D82:D102)</f>
        <v>1562935.5299999998</v>
      </c>
    </row>
    <row r="109" spans="1:4" ht="16.5" customHeight="1" thickTop="1" x14ac:dyDescent="0.2">
      <c r="B109" s="130"/>
      <c r="C109" s="120"/>
      <c r="D109" s="120"/>
    </row>
    <row r="110" spans="1:4" ht="16.5" customHeight="1" x14ac:dyDescent="0.2">
      <c r="B110" s="130"/>
      <c r="C110" s="120"/>
      <c r="D110" s="120"/>
    </row>
    <row r="111" spans="1:4" ht="16.5" customHeight="1" x14ac:dyDescent="0.2">
      <c r="B111" s="115" t="s">
        <v>226</v>
      </c>
      <c r="C111" s="120"/>
      <c r="D111" s="120"/>
    </row>
    <row r="112" spans="1:4" ht="16.5" customHeight="1" x14ac:dyDescent="0.2">
      <c r="B112" s="125" t="s">
        <v>224</v>
      </c>
      <c r="C112" s="81"/>
      <c r="D112" s="81"/>
    </row>
    <row r="113" spans="2:4" ht="16.5" customHeight="1" x14ac:dyDescent="0.25">
      <c r="B113" s="115" t="s">
        <v>216</v>
      </c>
      <c r="C113" s="116">
        <v>2023</v>
      </c>
      <c r="D113" s="116">
        <v>2022</v>
      </c>
    </row>
    <row r="114" spans="2:4" ht="13.5" thickBot="1" x14ac:dyDescent="0.25">
      <c r="B114" s="131" t="s">
        <v>250</v>
      </c>
      <c r="C114" s="132">
        <v>4130</v>
      </c>
      <c r="D114" s="132">
        <v>0</v>
      </c>
    </row>
    <row r="115" spans="2:4" ht="12.75" customHeight="1" thickTop="1" x14ac:dyDescent="0.2">
      <c r="B115" s="130"/>
      <c r="C115" s="122"/>
      <c r="D115" s="122"/>
    </row>
    <row r="116" spans="2:4" ht="12.75" customHeight="1" x14ac:dyDescent="0.2">
      <c r="B116" s="130"/>
      <c r="C116" s="122"/>
      <c r="D116" s="122"/>
    </row>
    <row r="117" spans="2:4" ht="12.75" customHeight="1" x14ac:dyDescent="0.2">
      <c r="B117" s="115" t="s">
        <v>223</v>
      </c>
      <c r="C117" s="122"/>
      <c r="D117" s="122"/>
    </row>
    <row r="118" spans="2:4" ht="14.25" customHeight="1" x14ac:dyDescent="0.2">
      <c r="B118" s="242" t="s">
        <v>174</v>
      </c>
      <c r="C118" s="242"/>
      <c r="D118" s="242"/>
    </row>
    <row r="119" spans="2:4" ht="20.25" customHeight="1" x14ac:dyDescent="0.25">
      <c r="B119" s="115" t="s">
        <v>216</v>
      </c>
      <c r="C119" s="116">
        <v>2023</v>
      </c>
      <c r="D119" s="116">
        <v>2022</v>
      </c>
    </row>
    <row r="120" spans="2:4" ht="13.5" customHeight="1" x14ac:dyDescent="0.2">
      <c r="B120" s="117" t="s">
        <v>90</v>
      </c>
      <c r="C120" s="81">
        <v>104105.88</v>
      </c>
      <c r="D120" s="81">
        <v>53059.29</v>
      </c>
    </row>
    <row r="121" spans="2:4" x14ac:dyDescent="0.2">
      <c r="B121" s="117" t="s">
        <v>91</v>
      </c>
      <c r="C121" s="81">
        <v>213787.19</v>
      </c>
      <c r="D121" s="81">
        <v>231187.19</v>
      </c>
    </row>
    <row r="122" spans="2:4" ht="13.5" thickBot="1" x14ac:dyDescent="0.25">
      <c r="B122" s="117" t="s">
        <v>178</v>
      </c>
      <c r="C122" s="133">
        <v>12666.67</v>
      </c>
      <c r="D122" s="134"/>
    </row>
    <row r="123" spans="2:4" ht="17.25" customHeight="1" thickBot="1" x14ac:dyDescent="0.25">
      <c r="B123" s="130" t="s">
        <v>21</v>
      </c>
      <c r="C123" s="135">
        <f>SUM(C120:C122)</f>
        <v>330559.74</v>
      </c>
      <c r="D123" s="136">
        <f>SUM(D120:D121)</f>
        <v>284246.48</v>
      </c>
    </row>
    <row r="124" spans="2:4" ht="17.25" customHeight="1" thickTop="1" x14ac:dyDescent="0.2">
      <c r="B124" s="130"/>
      <c r="C124" s="137"/>
      <c r="D124" s="120"/>
    </row>
    <row r="125" spans="2:4" ht="17.25" customHeight="1" x14ac:dyDescent="0.2">
      <c r="B125" s="130"/>
      <c r="C125" s="137"/>
      <c r="D125" s="120"/>
    </row>
    <row r="126" spans="2:4" x14ac:dyDescent="0.2">
      <c r="B126" s="115" t="s">
        <v>227</v>
      </c>
      <c r="C126" s="138"/>
      <c r="D126" s="139"/>
    </row>
    <row r="127" spans="2:4" x14ac:dyDescent="0.2">
      <c r="B127" s="125" t="s">
        <v>225</v>
      </c>
      <c r="C127" s="138"/>
      <c r="D127" s="139"/>
    </row>
    <row r="128" spans="2:4" ht="13.5" thickBot="1" x14ac:dyDescent="0.25">
      <c r="B128" s="115"/>
      <c r="C128" s="138"/>
      <c r="D128" s="139"/>
    </row>
    <row r="129" spans="1:7" s="145" customFormat="1" ht="30" customHeight="1" thickBot="1" x14ac:dyDescent="0.25">
      <c r="B129" s="103" t="s">
        <v>179</v>
      </c>
      <c r="C129" s="140" t="s">
        <v>153</v>
      </c>
      <c r="D129" s="141" t="s">
        <v>134</v>
      </c>
      <c r="E129" s="236" t="s">
        <v>147</v>
      </c>
      <c r="F129" s="237" t="s">
        <v>142</v>
      </c>
      <c r="G129" s="238" t="s">
        <v>23</v>
      </c>
    </row>
    <row r="130" spans="1:7" ht="17.25" customHeight="1" x14ac:dyDescent="0.2">
      <c r="B130" s="115" t="s">
        <v>103</v>
      </c>
      <c r="C130" s="146">
        <f>SUM(C154:C158)</f>
        <v>54174620</v>
      </c>
      <c r="D130" s="146">
        <v>22509591</v>
      </c>
      <c r="E130" s="113">
        <v>17137315.420000002</v>
      </c>
      <c r="F130" s="113">
        <v>15844744.710000001</v>
      </c>
      <c r="G130" s="113">
        <f>SUM(C130:F130)</f>
        <v>109666271.13</v>
      </c>
    </row>
    <row r="131" spans="1:7" x14ac:dyDescent="0.2">
      <c r="B131" s="125" t="s">
        <v>136</v>
      </c>
      <c r="C131" s="147"/>
      <c r="D131" s="139"/>
      <c r="F131" s="138"/>
      <c r="G131" s="148"/>
    </row>
    <row r="132" spans="1:7" x14ac:dyDescent="0.2">
      <c r="B132" s="125" t="s">
        <v>154</v>
      </c>
      <c r="C132" s="138"/>
      <c r="D132" s="139"/>
      <c r="E132" s="94">
        <v>2116823.11</v>
      </c>
      <c r="F132" s="138"/>
      <c r="G132" s="149">
        <f>SUM(C132:F132)</f>
        <v>2116823.11</v>
      </c>
    </row>
    <row r="133" spans="1:7" x14ac:dyDescent="0.2">
      <c r="B133" s="125" t="s">
        <v>92</v>
      </c>
      <c r="C133" s="150">
        <v>0</v>
      </c>
      <c r="D133" s="151">
        <v>0</v>
      </c>
      <c r="E133" s="152">
        <v>0</v>
      </c>
      <c r="F133" s="150">
        <v>0</v>
      </c>
      <c r="G133" s="150">
        <v>0</v>
      </c>
    </row>
    <row r="134" spans="1:7" x14ac:dyDescent="0.2">
      <c r="B134" s="115" t="s">
        <v>106</v>
      </c>
      <c r="C134" s="153">
        <f>SUM(C130:C133)</f>
        <v>54174620</v>
      </c>
      <c r="D134" s="153">
        <f>SUM(D130:D133)</f>
        <v>22509591</v>
      </c>
      <c r="E134" s="113">
        <f>SUM(E130:E133)</f>
        <v>19254138.530000001</v>
      </c>
      <c r="F134" s="154">
        <f>SUM(F130:F133)</f>
        <v>15844744.710000001</v>
      </c>
      <c r="G134" s="154">
        <f>SUM(C134:F134)</f>
        <v>111783094.24000001</v>
      </c>
    </row>
    <row r="135" spans="1:7" x14ac:dyDescent="0.2">
      <c r="B135" s="125"/>
      <c r="C135" s="138"/>
      <c r="D135" s="139"/>
      <c r="G135" s="138">
        <v>0</v>
      </c>
    </row>
    <row r="136" spans="1:7" ht="23.25" customHeight="1" x14ac:dyDescent="0.2">
      <c r="B136" s="115" t="s">
        <v>210</v>
      </c>
      <c r="C136" s="138"/>
      <c r="D136" s="154">
        <v>-2096874.93</v>
      </c>
      <c r="E136" s="154">
        <v>-11239922.949999999</v>
      </c>
      <c r="F136" s="154">
        <v>-11230926.140000001</v>
      </c>
      <c r="G136" s="154">
        <f>SUM(C136:F136)</f>
        <v>-24567724.02</v>
      </c>
    </row>
    <row r="137" spans="1:7" x14ac:dyDescent="0.2">
      <c r="B137" s="125" t="s">
        <v>82</v>
      </c>
      <c r="C137" s="138">
        <v>0</v>
      </c>
      <c r="D137" s="139">
        <v>-350678.57</v>
      </c>
      <c r="E137" s="94">
        <v>-620586.86</v>
      </c>
      <c r="F137" s="148">
        <v>-840975.88</v>
      </c>
      <c r="G137" s="148">
        <f>SUM(C137:F137)</f>
        <v>-1812241.31</v>
      </c>
    </row>
    <row r="138" spans="1:7" x14ac:dyDescent="0.2">
      <c r="B138" s="125" t="s">
        <v>136</v>
      </c>
      <c r="C138" s="138"/>
      <c r="D138" s="139"/>
      <c r="E138" s="81"/>
      <c r="F138" s="138">
        <v>0</v>
      </c>
      <c r="G138" s="155"/>
    </row>
    <row r="139" spans="1:7" x14ac:dyDescent="0.2">
      <c r="B139" s="115" t="s">
        <v>104</v>
      </c>
      <c r="C139" s="156">
        <v>0</v>
      </c>
      <c r="D139" s="156">
        <f>SUM(D136:D138)</f>
        <v>-2447553.5</v>
      </c>
      <c r="E139" s="157">
        <f>SUM(E136:E138)</f>
        <v>-11860509.809999999</v>
      </c>
      <c r="F139" s="158">
        <f>SUM(F136:F138)</f>
        <v>-12071902.020000001</v>
      </c>
      <c r="G139" s="158">
        <f>SUM(C139:F139)</f>
        <v>-26379965.329999998</v>
      </c>
    </row>
    <row r="140" spans="1:7" ht="23.25" customHeight="1" thickBot="1" x14ac:dyDescent="0.25">
      <c r="B140" s="130" t="s">
        <v>106</v>
      </c>
      <c r="C140" s="159">
        <v>54174620</v>
      </c>
      <c r="D140" s="159">
        <f>D134+D139</f>
        <v>20062037.5</v>
      </c>
      <c r="E140" s="119">
        <f>E134+E139</f>
        <v>7393628.7200000025</v>
      </c>
      <c r="F140" s="160">
        <f>F134+F139</f>
        <v>3772842.6899999995</v>
      </c>
      <c r="G140" s="160">
        <f>G134+G139</f>
        <v>85403128.910000011</v>
      </c>
    </row>
    <row r="141" spans="1:7" ht="13.5" thickTop="1" x14ac:dyDescent="0.2"/>
    <row r="143" spans="1:7" ht="29.25" customHeight="1" thickBot="1" x14ac:dyDescent="0.25">
      <c r="A143" s="161"/>
      <c r="B143" s="103" t="s">
        <v>217</v>
      </c>
      <c r="C143" s="95"/>
      <c r="E143" s="95"/>
    </row>
    <row r="144" spans="1:7" ht="36.75" customHeight="1" thickBot="1" x14ac:dyDescent="0.25">
      <c r="A144" s="161"/>
      <c r="B144" s="162"/>
      <c r="C144" s="163" t="s">
        <v>143</v>
      </c>
      <c r="D144" s="164" t="s">
        <v>134</v>
      </c>
      <c r="E144" s="165" t="s">
        <v>147</v>
      </c>
      <c r="F144" s="166" t="s">
        <v>142</v>
      </c>
      <c r="G144" s="167" t="s">
        <v>23</v>
      </c>
    </row>
    <row r="145" spans="1:7" ht="14.25" customHeight="1" x14ac:dyDescent="0.2">
      <c r="A145" s="168"/>
      <c r="B145" s="82" t="s">
        <v>103</v>
      </c>
      <c r="C145" s="146">
        <v>54174620</v>
      </c>
      <c r="D145" s="120">
        <v>22509591</v>
      </c>
      <c r="E145" s="113">
        <v>15089005.539999999</v>
      </c>
      <c r="F145" s="113">
        <v>12697694.710000001</v>
      </c>
      <c r="G145" s="113">
        <f>SUM(C145:F145)</f>
        <v>104470911.25</v>
      </c>
    </row>
    <row r="146" spans="1:7" ht="13.5" customHeight="1" x14ac:dyDescent="0.2">
      <c r="A146" s="169"/>
      <c r="B146" s="131" t="s">
        <v>135</v>
      </c>
      <c r="C146" s="170">
        <v>0</v>
      </c>
      <c r="D146" s="170">
        <v>0</v>
      </c>
      <c r="E146" s="94">
        <v>847767.18</v>
      </c>
      <c r="F146" s="81"/>
      <c r="G146" s="149">
        <f>SUM(C146:F146)</f>
        <v>847767.18</v>
      </c>
    </row>
    <row r="147" spans="1:7" ht="13.5" customHeight="1" x14ac:dyDescent="0.2">
      <c r="A147" s="169"/>
      <c r="B147" s="131" t="s">
        <v>136</v>
      </c>
      <c r="C147" s="170">
        <v>0</v>
      </c>
      <c r="D147" s="170">
        <v>0</v>
      </c>
      <c r="E147" s="81">
        <v>0</v>
      </c>
      <c r="F147" s="81">
        <v>0</v>
      </c>
      <c r="G147" s="171">
        <v>0</v>
      </c>
    </row>
    <row r="148" spans="1:7" ht="12.75" customHeight="1" x14ac:dyDescent="0.2">
      <c r="A148" s="169"/>
      <c r="B148" s="172" t="s">
        <v>92</v>
      </c>
      <c r="C148" s="173">
        <v>0</v>
      </c>
      <c r="D148" s="173">
        <v>0</v>
      </c>
      <c r="E148" s="152">
        <v>0</v>
      </c>
      <c r="F148" s="152">
        <v>0</v>
      </c>
      <c r="G148" s="174">
        <v>0</v>
      </c>
    </row>
    <row r="149" spans="1:7" x14ac:dyDescent="0.2">
      <c r="A149" s="169"/>
      <c r="B149" s="79" t="s">
        <v>106</v>
      </c>
      <c r="C149" s="146">
        <f>SUM(C144:C148)</f>
        <v>54174620</v>
      </c>
      <c r="D149" s="146">
        <f>SUM(D145:D148)</f>
        <v>22509591</v>
      </c>
      <c r="E149" s="113">
        <f>SUM(E145:E148)</f>
        <v>15936772.719999999</v>
      </c>
      <c r="F149" s="113">
        <f>SUM(F145:F148)</f>
        <v>12697694.710000001</v>
      </c>
      <c r="G149" s="113">
        <f>SUM(G145:G148)</f>
        <v>105318678.43000001</v>
      </c>
    </row>
    <row r="150" spans="1:7" x14ac:dyDescent="0.2">
      <c r="A150" s="169"/>
      <c r="B150" s="175"/>
      <c r="C150" s="170"/>
      <c r="D150" s="175"/>
      <c r="E150" s="95"/>
    </row>
    <row r="151" spans="1:7" ht="27.75" customHeight="1" x14ac:dyDescent="0.2">
      <c r="A151" s="169"/>
      <c r="B151" s="176" t="s">
        <v>151</v>
      </c>
      <c r="C151" s="170">
        <v>0</v>
      </c>
      <c r="D151" s="146">
        <v>-1639276.93</v>
      </c>
      <c r="E151" s="120">
        <v>-10002554.220000001</v>
      </c>
      <c r="F151" s="120">
        <v>-9995963.2899999991</v>
      </c>
      <c r="G151" s="137">
        <f>SUM(C151:F151)</f>
        <v>-21637794.439999998</v>
      </c>
    </row>
    <row r="152" spans="1:7" ht="15" customHeight="1" x14ac:dyDescent="0.2">
      <c r="A152" s="169"/>
      <c r="B152" s="175" t="s">
        <v>82</v>
      </c>
      <c r="C152" s="146">
        <v>0</v>
      </c>
      <c r="D152" s="170">
        <v>-185051.82</v>
      </c>
      <c r="E152" s="81">
        <v>-584477.85</v>
      </c>
      <c r="F152" s="81">
        <v>-583320.68000000005</v>
      </c>
      <c r="G152" s="171">
        <f>SUM(C152:F152)</f>
        <v>-1352850.35</v>
      </c>
    </row>
    <row r="153" spans="1:7" x14ac:dyDescent="0.2">
      <c r="A153" s="169"/>
      <c r="B153" s="175" t="s">
        <v>137</v>
      </c>
      <c r="C153" s="170">
        <v>0</v>
      </c>
      <c r="D153" s="170">
        <v>-87496.48</v>
      </c>
      <c r="E153" s="81">
        <v>0</v>
      </c>
      <c r="F153" s="120">
        <v>0</v>
      </c>
      <c r="G153" s="171">
        <f>SUM(C153:F153)</f>
        <v>-87496.48</v>
      </c>
    </row>
    <row r="154" spans="1:7" x14ac:dyDescent="0.2">
      <c r="A154" s="169"/>
      <c r="B154" s="112" t="s">
        <v>104</v>
      </c>
      <c r="C154" s="146">
        <v>0</v>
      </c>
      <c r="D154" s="177">
        <f>SUM(D151:D153)</f>
        <v>-1911825.23</v>
      </c>
      <c r="E154" s="178">
        <f>SUM(E151:E152)</f>
        <v>-10587032.07</v>
      </c>
      <c r="F154" s="178">
        <f>SUM(F151:F152)</f>
        <v>-10579283.969999999</v>
      </c>
      <c r="G154" s="178">
        <f>SUM(G151:G153)</f>
        <v>-23078141.27</v>
      </c>
    </row>
    <row r="155" spans="1:7" ht="29.25" customHeight="1" thickBot="1" x14ac:dyDescent="0.25">
      <c r="A155" s="169"/>
      <c r="B155" s="79" t="s">
        <v>106</v>
      </c>
      <c r="C155" s="179">
        <f>C149-C154</f>
        <v>54174620</v>
      </c>
      <c r="D155" s="180">
        <f>D149+D154</f>
        <v>20597765.77</v>
      </c>
      <c r="E155" s="181">
        <f>E149+E154</f>
        <v>5349740.6499999985</v>
      </c>
      <c r="F155" s="181">
        <f>F149+F154</f>
        <v>2118410.7400000021</v>
      </c>
      <c r="G155" s="181">
        <f>G149+G154</f>
        <v>82240537.160000011</v>
      </c>
    </row>
    <row r="156" spans="1:7" ht="13.5" thickTop="1" x14ac:dyDescent="0.2">
      <c r="A156" s="169"/>
      <c r="B156" s="182"/>
      <c r="C156" s="146"/>
      <c r="D156" s="177"/>
      <c r="E156" s="178"/>
      <c r="F156" s="178"/>
      <c r="G156" s="178"/>
    </row>
    <row r="157" spans="1:7" x14ac:dyDescent="0.2">
      <c r="A157" s="169"/>
      <c r="B157" s="182"/>
      <c r="C157" s="146"/>
      <c r="D157" s="177"/>
      <c r="E157" s="178"/>
      <c r="F157" s="178"/>
      <c r="G157" s="178"/>
    </row>
    <row r="159" spans="1:7" ht="15.75" x14ac:dyDescent="0.25">
      <c r="A159" s="169"/>
      <c r="B159" s="183"/>
      <c r="C159" s="184"/>
      <c r="D159" s="185"/>
      <c r="E159" s="185"/>
      <c r="F159" s="185"/>
      <c r="G159" s="185"/>
    </row>
    <row r="160" spans="1:7" x14ac:dyDescent="0.2">
      <c r="A160" s="124"/>
      <c r="B160" s="182" t="s">
        <v>228</v>
      </c>
      <c r="C160" s="146"/>
      <c r="D160" s="146"/>
      <c r="E160" s="120"/>
      <c r="F160" s="178"/>
      <c r="G160" s="178"/>
    </row>
    <row r="161" spans="1:5" ht="21" customHeight="1" x14ac:dyDescent="0.2">
      <c r="A161" s="124"/>
      <c r="B161" s="175" t="s">
        <v>219</v>
      </c>
      <c r="C161" s="81"/>
      <c r="D161" s="81"/>
    </row>
    <row r="162" spans="1:5" ht="17.25" customHeight="1" x14ac:dyDescent="0.25">
      <c r="A162" s="124"/>
      <c r="B162" s="182" t="s">
        <v>218</v>
      </c>
      <c r="C162" s="116">
        <v>2023</v>
      </c>
      <c r="D162" s="116">
        <v>2022</v>
      </c>
    </row>
    <row r="163" spans="1:5" ht="14.25" customHeight="1" x14ac:dyDescent="0.2">
      <c r="A163" s="124"/>
      <c r="B163" s="95" t="s">
        <v>105</v>
      </c>
      <c r="C163" s="81">
        <v>1970639.18</v>
      </c>
      <c r="D163" s="81">
        <v>1970639.18</v>
      </c>
    </row>
    <row r="164" spans="1:5" ht="14.25" customHeight="1" x14ac:dyDescent="0.2">
      <c r="A164" s="124"/>
      <c r="B164" s="95" t="s">
        <v>211</v>
      </c>
      <c r="C164" s="81">
        <v>-1699798.2</v>
      </c>
      <c r="D164" s="81"/>
    </row>
    <row r="165" spans="1:5" x14ac:dyDescent="0.2">
      <c r="A165" s="124"/>
      <c r="B165" s="175" t="s">
        <v>138</v>
      </c>
      <c r="C165" s="81">
        <v>-118822.36</v>
      </c>
      <c r="D165" s="81">
        <f>-1425159-137319.6</f>
        <v>-1562478.6</v>
      </c>
    </row>
    <row r="166" spans="1:5" ht="19.5" customHeight="1" thickBot="1" x14ac:dyDescent="0.25">
      <c r="A166" s="124"/>
      <c r="B166" s="182" t="s">
        <v>106</v>
      </c>
      <c r="C166" s="119">
        <f>SUM(C163:C165)</f>
        <v>152018.62</v>
      </c>
      <c r="D166" s="119">
        <f>SUM(D163:D165)</f>
        <v>408160.57999999984</v>
      </c>
    </row>
    <row r="167" spans="1:5" ht="13.5" thickTop="1" x14ac:dyDescent="0.2">
      <c r="A167" s="124"/>
      <c r="B167" s="79"/>
      <c r="C167" s="81"/>
      <c r="D167" s="81"/>
    </row>
    <row r="168" spans="1:5" x14ac:dyDescent="0.2">
      <c r="A168" s="124"/>
      <c r="B168" s="175"/>
      <c r="C168" s="81"/>
      <c r="D168" s="81"/>
    </row>
    <row r="169" spans="1:5" x14ac:dyDescent="0.2">
      <c r="A169" s="124"/>
      <c r="B169" s="79"/>
      <c r="C169" s="186"/>
      <c r="D169" s="76"/>
    </row>
    <row r="170" spans="1:5" x14ac:dyDescent="0.2">
      <c r="A170" s="124"/>
      <c r="B170" s="187" t="s">
        <v>229</v>
      </c>
      <c r="C170" s="186"/>
      <c r="D170" s="76"/>
    </row>
    <row r="171" spans="1:5" x14ac:dyDescent="0.2">
      <c r="A171" s="124"/>
      <c r="B171" s="95" t="s">
        <v>180</v>
      </c>
    </row>
    <row r="172" spans="1:5" ht="15" x14ac:dyDescent="0.25">
      <c r="A172" s="124"/>
      <c r="B172" s="112" t="s">
        <v>216</v>
      </c>
      <c r="C172" s="188" t="s">
        <v>83</v>
      </c>
      <c r="D172" s="116">
        <v>2023</v>
      </c>
      <c r="E172" s="116">
        <v>2022</v>
      </c>
    </row>
    <row r="173" spans="1:5" ht="16.5" customHeight="1" x14ac:dyDescent="0.2">
      <c r="A173" s="124"/>
      <c r="B173" s="189" t="s">
        <v>84</v>
      </c>
      <c r="C173" s="190" t="s">
        <v>85</v>
      </c>
      <c r="D173" s="190">
        <v>462692.16</v>
      </c>
      <c r="E173" s="190">
        <v>0</v>
      </c>
    </row>
    <row r="174" spans="1:5" ht="16.5" customHeight="1" x14ac:dyDescent="0.2">
      <c r="A174" s="124"/>
      <c r="B174" s="189" t="s">
        <v>206</v>
      </c>
      <c r="C174" s="190" t="s">
        <v>86</v>
      </c>
      <c r="D174" s="190">
        <v>154835.98000000001</v>
      </c>
      <c r="E174" s="190">
        <v>0</v>
      </c>
    </row>
    <row r="175" spans="1:5" ht="16.5" customHeight="1" x14ac:dyDescent="0.2">
      <c r="A175" s="124"/>
      <c r="B175" s="189" t="s">
        <v>88</v>
      </c>
      <c r="C175" s="190" t="s">
        <v>87</v>
      </c>
      <c r="D175" s="190">
        <v>8650</v>
      </c>
      <c r="E175" s="190">
        <v>0</v>
      </c>
    </row>
    <row r="176" spans="1:5" ht="16.5" customHeight="1" x14ac:dyDescent="0.2">
      <c r="A176" s="124"/>
      <c r="B176" s="189" t="s">
        <v>181</v>
      </c>
      <c r="C176" s="190" t="s">
        <v>89</v>
      </c>
      <c r="D176" s="190">
        <v>124844</v>
      </c>
      <c r="E176" s="190">
        <v>0</v>
      </c>
    </row>
    <row r="177" spans="1:5" ht="17.25" customHeight="1" thickBot="1" x14ac:dyDescent="0.25">
      <c r="A177" s="124"/>
      <c r="B177" s="79" t="s">
        <v>21</v>
      </c>
      <c r="C177" s="192"/>
      <c r="D177" s="193">
        <f>SUM(D173:D176)</f>
        <v>751022.14</v>
      </c>
      <c r="E177" s="193">
        <v>0</v>
      </c>
    </row>
    <row r="178" spans="1:5" ht="9.75" customHeight="1" thickTop="1" x14ac:dyDescent="0.2">
      <c r="A178" s="124"/>
      <c r="B178" s="79"/>
      <c r="C178" s="192"/>
    </row>
    <row r="179" spans="1:5" ht="9.75" customHeight="1" x14ac:dyDescent="0.2">
      <c r="A179" s="124"/>
      <c r="B179" s="79"/>
      <c r="C179" s="192"/>
      <c r="D179" s="192"/>
    </row>
    <row r="180" spans="1:5" ht="9.75" customHeight="1" x14ac:dyDescent="0.2">
      <c r="A180" s="124"/>
      <c r="B180" s="79"/>
      <c r="C180" s="192"/>
      <c r="D180" s="192"/>
    </row>
    <row r="181" spans="1:5" ht="9.75" customHeight="1" x14ac:dyDescent="0.2">
      <c r="A181" s="124"/>
      <c r="B181" s="79"/>
      <c r="C181" s="192"/>
      <c r="D181" s="192"/>
    </row>
    <row r="182" spans="1:5" ht="9.75" customHeight="1" x14ac:dyDescent="0.2">
      <c r="A182" s="124"/>
      <c r="B182" s="187" t="s">
        <v>230</v>
      </c>
      <c r="C182" s="192"/>
      <c r="D182" s="192"/>
    </row>
    <row r="183" spans="1:5" ht="28.5" customHeight="1" x14ac:dyDescent="0.2">
      <c r="A183" s="124"/>
      <c r="B183" s="107" t="s">
        <v>173</v>
      </c>
      <c r="C183" s="108"/>
      <c r="D183" s="108"/>
      <c r="E183" s="81"/>
    </row>
    <row r="184" spans="1:5" s="197" customFormat="1" ht="15" x14ac:dyDescent="0.25">
      <c r="A184" s="194"/>
      <c r="B184" s="195" t="s">
        <v>216</v>
      </c>
      <c r="C184" s="116">
        <v>2023</v>
      </c>
      <c r="D184" s="116">
        <v>2022</v>
      </c>
      <c r="E184" s="196"/>
    </row>
    <row r="185" spans="1:5" ht="10.5" customHeight="1" x14ac:dyDescent="0.2">
      <c r="A185" s="124"/>
      <c r="B185" s="198" t="s">
        <v>22</v>
      </c>
      <c r="C185" s="89">
        <v>4416.99</v>
      </c>
      <c r="D185" s="89">
        <v>3332.35</v>
      </c>
      <c r="E185" s="81"/>
    </row>
    <row r="186" spans="1:5" ht="13.5" thickBot="1" x14ac:dyDescent="0.25">
      <c r="A186" s="124"/>
      <c r="B186" s="199" t="s">
        <v>23</v>
      </c>
      <c r="C186" s="200">
        <f>SUM(C185)</f>
        <v>4416.99</v>
      </c>
      <c r="D186" s="200">
        <f>SUM(D185)</f>
        <v>3332.35</v>
      </c>
      <c r="E186" s="81"/>
    </row>
    <row r="187" spans="1:5" ht="13.5" thickTop="1" x14ac:dyDescent="0.2">
      <c r="A187" s="124"/>
      <c r="B187" s="79"/>
      <c r="C187" s="192"/>
      <c r="D187" s="192"/>
      <c r="E187" s="120"/>
    </row>
    <row r="188" spans="1:5" x14ac:dyDescent="0.2">
      <c r="A188" s="124"/>
      <c r="B188" s="79"/>
      <c r="C188" s="82"/>
      <c r="D188" s="82"/>
      <c r="E188" s="81"/>
    </row>
    <row r="189" spans="1:5" x14ac:dyDescent="0.2">
      <c r="A189" s="124"/>
      <c r="B189" s="79"/>
      <c r="C189" s="82"/>
      <c r="D189" s="82"/>
      <c r="E189" s="81"/>
    </row>
    <row r="190" spans="1:5" x14ac:dyDescent="0.2">
      <c r="A190" s="124"/>
      <c r="B190" s="79"/>
      <c r="C190" s="82"/>
      <c r="D190" s="82"/>
      <c r="E190" s="81"/>
    </row>
    <row r="191" spans="1:5" x14ac:dyDescent="0.2">
      <c r="A191" s="124"/>
      <c r="B191" s="187"/>
      <c r="C191" s="85"/>
      <c r="D191" s="85"/>
      <c r="E191" s="81"/>
    </row>
    <row r="192" spans="1:5" ht="15" x14ac:dyDescent="0.25">
      <c r="A192" s="124"/>
      <c r="B192" s="187" t="s">
        <v>231</v>
      </c>
      <c r="C192" s="116">
        <v>2023</v>
      </c>
      <c r="D192" s="116">
        <v>2022</v>
      </c>
      <c r="E192" s="196"/>
    </row>
    <row r="193" spans="1:223" ht="15" x14ac:dyDescent="0.25">
      <c r="A193" s="124"/>
      <c r="B193" s="107" t="s">
        <v>220</v>
      </c>
      <c r="C193" s="116"/>
      <c r="D193" s="116"/>
      <c r="E193" s="196"/>
    </row>
    <row r="194" spans="1:223" ht="15" x14ac:dyDescent="0.25">
      <c r="A194" s="124"/>
      <c r="B194" s="112" t="s">
        <v>216</v>
      </c>
      <c r="C194" s="116"/>
      <c r="D194" s="116"/>
      <c r="E194" s="196"/>
    </row>
    <row r="195" spans="1:223" x14ac:dyDescent="0.2">
      <c r="A195" s="124"/>
      <c r="B195" s="189" t="s">
        <v>249</v>
      </c>
      <c r="C195" s="190">
        <v>8745735</v>
      </c>
      <c r="D195" s="190">
        <v>8745735</v>
      </c>
      <c r="E195" s="81"/>
    </row>
    <row r="196" spans="1:223" x14ac:dyDescent="0.2">
      <c r="A196" s="124"/>
      <c r="B196" s="189" t="s">
        <v>248</v>
      </c>
      <c r="C196" s="201">
        <v>233170618</v>
      </c>
      <c r="D196" s="190">
        <v>187286752</v>
      </c>
      <c r="E196" s="81"/>
    </row>
    <row r="197" spans="1:223" x14ac:dyDescent="0.2">
      <c r="A197" s="124"/>
      <c r="B197" s="202" t="s">
        <v>48</v>
      </c>
      <c r="C197" s="201">
        <v>50149468</v>
      </c>
      <c r="D197" s="201">
        <v>17519594</v>
      </c>
      <c r="E197" s="81"/>
    </row>
    <row r="198" spans="1:223" ht="13.5" thickBot="1" x14ac:dyDescent="0.25">
      <c r="A198" s="124"/>
      <c r="B198" s="203" t="s">
        <v>21</v>
      </c>
      <c r="C198" s="204">
        <f>SUM(C195:C197)</f>
        <v>292065821</v>
      </c>
      <c r="D198" s="204">
        <f>SUM(D195:D197)</f>
        <v>213552081</v>
      </c>
      <c r="E198" s="81"/>
      <c r="F198" s="195"/>
    </row>
    <row r="199" spans="1:223" ht="13.5" thickTop="1" x14ac:dyDescent="0.2">
      <c r="A199" s="124"/>
      <c r="B199" s="79"/>
      <c r="C199" s="82"/>
      <c r="D199" s="82"/>
      <c r="E199" s="120"/>
    </row>
    <row r="200" spans="1:223" x14ac:dyDescent="0.2">
      <c r="A200" s="124"/>
      <c r="B200" s="107"/>
      <c r="C200" s="82"/>
      <c r="D200" s="82"/>
    </row>
    <row r="201" spans="1:223" ht="14.25" customHeight="1" x14ac:dyDescent="0.2">
      <c r="A201" s="124"/>
      <c r="B201" s="205" t="s">
        <v>232</v>
      </c>
      <c r="C201" s="108"/>
      <c r="D201" s="108"/>
    </row>
    <row r="202" spans="1:223" ht="30" customHeight="1" x14ac:dyDescent="0.2">
      <c r="B202" s="206" t="s">
        <v>172</v>
      </c>
      <c r="C202" s="207"/>
      <c r="D202" s="207"/>
      <c r="E202" s="81"/>
      <c r="F202" s="124"/>
      <c r="G202" s="208"/>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124"/>
      <c r="BY202" s="124"/>
      <c r="BZ202" s="124"/>
      <c r="CA202" s="124"/>
      <c r="CB202" s="124"/>
      <c r="CC202" s="124"/>
      <c r="CD202" s="124"/>
      <c r="CE202" s="124"/>
      <c r="CF202" s="124"/>
      <c r="CG202" s="124"/>
      <c r="CH202" s="124"/>
      <c r="CI202" s="124"/>
      <c r="CJ202" s="124"/>
      <c r="CK202" s="124"/>
      <c r="CL202" s="124"/>
      <c r="CM202" s="124"/>
      <c r="CN202" s="124"/>
      <c r="CO202" s="124"/>
      <c r="CP202" s="124"/>
      <c r="CQ202" s="124"/>
      <c r="CR202" s="124"/>
      <c r="CS202" s="124"/>
      <c r="CT202" s="124"/>
      <c r="CU202" s="124"/>
      <c r="CV202" s="124"/>
      <c r="CW202" s="124"/>
      <c r="CX202" s="124"/>
      <c r="CY202" s="124"/>
      <c r="CZ202" s="124"/>
      <c r="DA202" s="124"/>
      <c r="DB202" s="124"/>
      <c r="DC202" s="124"/>
      <c r="DD202" s="124"/>
      <c r="DE202" s="124"/>
      <c r="DF202" s="124"/>
      <c r="DG202" s="124"/>
      <c r="DH202" s="124"/>
      <c r="DI202" s="124"/>
      <c r="DJ202" s="124"/>
      <c r="DK202" s="124"/>
      <c r="DL202" s="124"/>
      <c r="DM202" s="124"/>
      <c r="DN202" s="124"/>
      <c r="DO202" s="124"/>
      <c r="DP202" s="124"/>
      <c r="DQ202" s="124"/>
      <c r="DR202" s="124"/>
      <c r="DS202" s="124"/>
      <c r="DT202" s="124"/>
      <c r="DU202" s="124"/>
      <c r="DV202" s="124"/>
      <c r="DW202" s="124"/>
      <c r="DX202" s="124"/>
      <c r="DY202" s="124"/>
      <c r="DZ202" s="124"/>
      <c r="EA202" s="124"/>
      <c r="EB202" s="124"/>
      <c r="EC202" s="124"/>
      <c r="ED202" s="124"/>
      <c r="EE202" s="124"/>
      <c r="EF202" s="124"/>
      <c r="EG202" s="124"/>
      <c r="EH202" s="124"/>
      <c r="EI202" s="124"/>
      <c r="EJ202" s="124"/>
      <c r="EK202" s="124"/>
      <c r="EL202" s="124"/>
      <c r="EM202" s="124"/>
      <c r="EN202" s="124"/>
      <c r="EO202" s="124"/>
      <c r="EP202" s="124"/>
      <c r="EQ202" s="124"/>
      <c r="ER202" s="124"/>
      <c r="ES202" s="124"/>
      <c r="ET202" s="124"/>
      <c r="EU202" s="124"/>
      <c r="EV202" s="124"/>
      <c r="EW202" s="124"/>
      <c r="EX202" s="124"/>
      <c r="EY202" s="124"/>
      <c r="EZ202" s="124"/>
      <c r="FA202" s="124"/>
      <c r="FB202" s="124"/>
      <c r="FC202" s="124"/>
      <c r="FD202" s="124"/>
      <c r="FE202" s="124"/>
      <c r="FF202" s="124"/>
      <c r="FG202" s="124"/>
      <c r="FH202" s="124"/>
      <c r="FI202" s="124"/>
      <c r="FJ202" s="124"/>
      <c r="FK202" s="124"/>
      <c r="FL202" s="124"/>
      <c r="FM202" s="124"/>
      <c r="FN202" s="124"/>
      <c r="FO202" s="124"/>
      <c r="FP202" s="124"/>
      <c r="FQ202" s="124"/>
      <c r="FR202" s="124"/>
      <c r="FS202" s="124"/>
      <c r="FT202" s="124"/>
      <c r="FU202" s="124"/>
      <c r="FV202" s="124"/>
      <c r="FW202" s="124"/>
      <c r="FX202" s="124"/>
      <c r="FY202" s="124"/>
      <c r="FZ202" s="124"/>
      <c r="GA202" s="124"/>
      <c r="GB202" s="124"/>
      <c r="GC202" s="124"/>
      <c r="GD202" s="124"/>
      <c r="GE202" s="124"/>
      <c r="GF202" s="124"/>
      <c r="GG202" s="124"/>
      <c r="GH202" s="124"/>
      <c r="GI202" s="124"/>
      <c r="GJ202" s="124"/>
      <c r="GK202" s="124"/>
      <c r="GL202" s="124"/>
      <c r="GM202" s="124"/>
      <c r="GN202" s="124"/>
      <c r="GO202" s="124"/>
      <c r="GP202" s="124"/>
      <c r="GQ202" s="124"/>
      <c r="GR202" s="124"/>
      <c r="GS202" s="124"/>
      <c r="GT202" s="124"/>
      <c r="GU202" s="124"/>
      <c r="GV202" s="124"/>
      <c r="GW202" s="124"/>
      <c r="GX202" s="124"/>
      <c r="GY202" s="124"/>
      <c r="GZ202" s="124"/>
      <c r="HA202" s="124"/>
      <c r="HB202" s="124"/>
      <c r="HC202" s="124"/>
      <c r="HD202" s="124"/>
      <c r="HE202" s="124"/>
      <c r="HF202" s="124"/>
      <c r="HG202" s="124"/>
      <c r="HH202" s="124"/>
      <c r="HI202" s="124"/>
      <c r="HJ202" s="124"/>
      <c r="HK202" s="124"/>
      <c r="HL202" s="124"/>
      <c r="HM202" s="124"/>
      <c r="HN202" s="124"/>
      <c r="HO202" s="124"/>
    </row>
    <row r="203" spans="1:223" ht="15" x14ac:dyDescent="0.25">
      <c r="B203" s="112" t="s">
        <v>216</v>
      </c>
      <c r="C203" s="116">
        <v>2023</v>
      </c>
      <c r="D203" s="116">
        <v>2022</v>
      </c>
      <c r="E203" s="81"/>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4"/>
      <c r="BR203" s="124"/>
      <c r="BS203" s="124"/>
      <c r="BT203" s="124"/>
      <c r="BU203" s="124"/>
      <c r="BV203" s="124"/>
      <c r="BW203" s="124"/>
      <c r="BX203" s="124"/>
      <c r="BY203" s="124"/>
      <c r="BZ203" s="124"/>
      <c r="CA203" s="124"/>
      <c r="CB203" s="124"/>
      <c r="CC203" s="124"/>
      <c r="CD203" s="124"/>
      <c r="CE203" s="124"/>
      <c r="CF203" s="124"/>
      <c r="CG203" s="124"/>
      <c r="CH203" s="124"/>
      <c r="CI203" s="124"/>
      <c r="CJ203" s="124"/>
      <c r="CK203" s="124"/>
      <c r="CL203" s="124"/>
      <c r="CM203" s="124"/>
      <c r="CN203" s="124"/>
      <c r="CO203" s="124"/>
      <c r="CP203" s="124"/>
      <c r="CQ203" s="124"/>
      <c r="CR203" s="124"/>
      <c r="CS203" s="124"/>
      <c r="CT203" s="124"/>
      <c r="CU203" s="124"/>
      <c r="CV203" s="124"/>
      <c r="CW203" s="124"/>
      <c r="CX203" s="124"/>
      <c r="CY203" s="124"/>
      <c r="CZ203" s="124"/>
      <c r="DA203" s="124"/>
      <c r="DB203" s="124"/>
      <c r="DC203" s="124"/>
      <c r="DD203" s="124"/>
      <c r="DE203" s="124"/>
      <c r="DF203" s="124"/>
      <c r="DG203" s="124"/>
      <c r="DH203" s="124"/>
      <c r="DI203" s="124"/>
      <c r="DJ203" s="124"/>
      <c r="DK203" s="124"/>
      <c r="DL203" s="124"/>
      <c r="DM203" s="124"/>
      <c r="DN203" s="124"/>
      <c r="DO203" s="124"/>
      <c r="DP203" s="124"/>
      <c r="DQ203" s="124"/>
      <c r="DR203" s="124"/>
      <c r="DS203" s="124"/>
      <c r="DT203" s="124"/>
      <c r="DU203" s="124"/>
      <c r="DV203" s="124"/>
      <c r="DW203" s="124"/>
      <c r="DX203" s="124"/>
      <c r="DY203" s="124"/>
      <c r="DZ203" s="124"/>
      <c r="EA203" s="124"/>
      <c r="EB203" s="124"/>
      <c r="EC203" s="124"/>
      <c r="ED203" s="124"/>
      <c r="EE203" s="124"/>
      <c r="EF203" s="124"/>
      <c r="EG203" s="124"/>
      <c r="EH203" s="124"/>
      <c r="EI203" s="124"/>
      <c r="EJ203" s="124"/>
      <c r="EK203" s="124"/>
      <c r="EL203" s="124"/>
      <c r="EM203" s="124"/>
      <c r="EN203" s="124"/>
      <c r="EO203" s="124"/>
      <c r="EP203" s="124"/>
      <c r="EQ203" s="124"/>
      <c r="ER203" s="124"/>
      <c r="ES203" s="124"/>
      <c r="ET203" s="124"/>
      <c r="EU203" s="124"/>
      <c r="EV203" s="124"/>
      <c r="EW203" s="124"/>
      <c r="EX203" s="124"/>
      <c r="EY203" s="124"/>
      <c r="EZ203" s="124"/>
      <c r="FA203" s="124"/>
      <c r="FB203" s="124"/>
      <c r="FC203" s="124"/>
      <c r="FD203" s="124"/>
      <c r="FE203" s="124"/>
      <c r="FF203" s="124"/>
      <c r="FG203" s="124"/>
      <c r="FH203" s="124"/>
      <c r="FI203" s="124"/>
      <c r="FJ203" s="124"/>
      <c r="FK203" s="124"/>
      <c r="FL203" s="124"/>
      <c r="FM203" s="124"/>
      <c r="FN203" s="124"/>
      <c r="FO203" s="124"/>
      <c r="FP203" s="124"/>
      <c r="FQ203" s="124"/>
      <c r="FR203" s="124"/>
      <c r="FS203" s="124"/>
      <c r="FT203" s="124"/>
      <c r="FU203" s="124"/>
      <c r="FV203" s="124"/>
      <c r="FW203" s="124"/>
      <c r="FX203" s="124"/>
      <c r="FY203" s="124"/>
      <c r="FZ203" s="124"/>
      <c r="GA203" s="124"/>
      <c r="GB203" s="124"/>
      <c r="GC203" s="124"/>
      <c r="GD203" s="124"/>
      <c r="GE203" s="124"/>
      <c r="GF203" s="124"/>
      <c r="GG203" s="124"/>
      <c r="GH203" s="124"/>
      <c r="GI203" s="124"/>
      <c r="GJ203" s="124"/>
      <c r="GK203" s="124"/>
      <c r="GL203" s="124"/>
      <c r="GM203" s="124"/>
      <c r="GN203" s="124"/>
      <c r="GO203" s="124"/>
      <c r="GP203" s="124"/>
      <c r="GQ203" s="124"/>
      <c r="GR203" s="124"/>
      <c r="GS203" s="124"/>
      <c r="GT203" s="124"/>
      <c r="GU203" s="124"/>
      <c r="GV203" s="124"/>
      <c r="GW203" s="124"/>
      <c r="GX203" s="124"/>
      <c r="GY203" s="124"/>
      <c r="GZ203" s="124"/>
      <c r="HA203" s="124"/>
      <c r="HB203" s="124"/>
      <c r="HC203" s="124"/>
      <c r="HD203" s="124"/>
      <c r="HE203" s="124"/>
      <c r="HF203" s="124"/>
      <c r="HG203" s="124"/>
      <c r="HH203" s="124"/>
      <c r="HI203" s="124"/>
      <c r="HJ203" s="124"/>
      <c r="HK203" s="124"/>
      <c r="HL203" s="124"/>
      <c r="HM203" s="124"/>
      <c r="HN203" s="124"/>
      <c r="HO203" s="124"/>
    </row>
    <row r="204" spans="1:223" x14ac:dyDescent="0.2">
      <c r="B204" s="209" t="s">
        <v>239</v>
      </c>
      <c r="C204" s="210">
        <v>161911847</v>
      </c>
      <c r="D204" s="210">
        <v>112488387.01000001</v>
      </c>
      <c r="E204" s="211"/>
    </row>
    <row r="205" spans="1:223" x14ac:dyDescent="0.2">
      <c r="B205" s="209" t="s">
        <v>145</v>
      </c>
      <c r="C205" s="81">
        <v>0</v>
      </c>
      <c r="D205" s="81">
        <v>102817</v>
      </c>
      <c r="E205" s="81"/>
    </row>
    <row r="206" spans="1:223" ht="13.5" thickBot="1" x14ac:dyDescent="0.25">
      <c r="B206" s="212" t="s">
        <v>21</v>
      </c>
      <c r="C206" s="235">
        <f>SUM(C204:C205)</f>
        <v>161911847</v>
      </c>
      <c r="D206" s="213">
        <f>SUM(D204:D205)</f>
        <v>112591204.01000001</v>
      </c>
      <c r="E206" s="120"/>
    </row>
    <row r="207" spans="1:223" ht="13.5" thickTop="1" x14ac:dyDescent="0.2">
      <c r="B207" s="79"/>
      <c r="C207" s="214"/>
      <c r="D207" s="120"/>
      <c r="E207" s="120"/>
    </row>
    <row r="208" spans="1:223" ht="12.75" customHeight="1" x14ac:dyDescent="0.2">
      <c r="B208" s="187"/>
      <c r="C208" s="192"/>
      <c r="D208" s="192"/>
    </row>
    <row r="209" spans="2:6" x14ac:dyDescent="0.2">
      <c r="B209" s="205" t="s">
        <v>233</v>
      </c>
      <c r="C209" s="215"/>
      <c r="D209" s="215"/>
    </row>
    <row r="210" spans="2:6" ht="15.75" customHeight="1" x14ac:dyDescent="0.2">
      <c r="B210" s="83" t="s">
        <v>171</v>
      </c>
      <c r="C210" s="106"/>
      <c r="D210" s="106"/>
    </row>
    <row r="211" spans="2:6" x14ac:dyDescent="0.2">
      <c r="B211" s="112" t="s">
        <v>216</v>
      </c>
    </row>
    <row r="212" spans="2:6" x14ac:dyDescent="0.2">
      <c r="B212" s="205" t="s">
        <v>146</v>
      </c>
      <c r="C212" s="87">
        <v>2023</v>
      </c>
      <c r="D212" s="87">
        <v>2022</v>
      </c>
    </row>
    <row r="213" spans="2:6" x14ac:dyDescent="0.2">
      <c r="B213" s="198" t="s">
        <v>51</v>
      </c>
      <c r="C213" s="81">
        <v>20407048.23</v>
      </c>
      <c r="D213" s="81">
        <v>24812066.559999999</v>
      </c>
      <c r="E213" s="81"/>
    </row>
    <row r="214" spans="2:6" x14ac:dyDescent="0.2">
      <c r="B214" s="198" t="s">
        <v>186</v>
      </c>
      <c r="C214" s="81">
        <v>3996000</v>
      </c>
      <c r="D214" s="81">
        <v>2821500</v>
      </c>
      <c r="E214" s="81"/>
      <c r="F214" s="124"/>
    </row>
    <row r="215" spans="2:6" x14ac:dyDescent="0.2">
      <c r="B215" s="198" t="s">
        <v>183</v>
      </c>
      <c r="C215" s="81">
        <v>1257760</v>
      </c>
      <c r="D215" s="81"/>
      <c r="E215" s="81"/>
      <c r="F215" s="124"/>
    </row>
    <row r="216" spans="2:6" x14ac:dyDescent="0.2">
      <c r="B216" s="198" t="s">
        <v>182</v>
      </c>
      <c r="C216" s="81">
        <v>98000</v>
      </c>
      <c r="D216" s="81">
        <v>180000</v>
      </c>
      <c r="E216" s="81"/>
      <c r="F216" s="81"/>
    </row>
    <row r="217" spans="2:6" x14ac:dyDescent="0.2">
      <c r="B217" s="198" t="s">
        <v>253</v>
      </c>
      <c r="C217" s="81"/>
      <c r="D217" s="81">
        <v>1551900</v>
      </c>
      <c r="E217" s="81"/>
      <c r="F217" s="81"/>
    </row>
    <row r="218" spans="2:6" x14ac:dyDescent="0.2">
      <c r="B218" s="198" t="s">
        <v>185</v>
      </c>
      <c r="C218" s="81">
        <v>609782.35</v>
      </c>
      <c r="D218" s="81">
        <v>1110286.3600000001</v>
      </c>
      <c r="E218" s="81"/>
      <c r="F218" s="81"/>
    </row>
    <row r="219" spans="2:6" x14ac:dyDescent="0.2">
      <c r="B219" s="198" t="s">
        <v>49</v>
      </c>
      <c r="C219" s="81">
        <v>1029133.33</v>
      </c>
      <c r="D219" s="81">
        <v>1161000</v>
      </c>
      <c r="E219" s="81"/>
      <c r="F219" s="81"/>
    </row>
    <row r="220" spans="2:6" x14ac:dyDescent="0.2">
      <c r="B220" s="198" t="s">
        <v>184</v>
      </c>
      <c r="C220" s="81">
        <v>2887237.53</v>
      </c>
      <c r="D220" s="81">
        <v>3577362.49</v>
      </c>
      <c r="E220" s="81"/>
      <c r="F220" s="81"/>
    </row>
    <row r="221" spans="2:6" x14ac:dyDescent="0.2">
      <c r="B221" s="198" t="s">
        <v>50</v>
      </c>
      <c r="C221" s="89">
        <v>814500</v>
      </c>
      <c r="D221" s="89">
        <v>746500</v>
      </c>
      <c r="E221" s="81"/>
      <c r="F221" s="81"/>
    </row>
    <row r="222" spans="2:6" x14ac:dyDescent="0.2">
      <c r="B222" s="198" t="s">
        <v>246</v>
      </c>
      <c r="C222" s="89">
        <v>1828875.51</v>
      </c>
      <c r="D222" s="89">
        <v>2240560.25</v>
      </c>
      <c r="E222" s="81"/>
      <c r="F222" s="89"/>
    </row>
    <row r="223" spans="2:6" x14ac:dyDescent="0.2">
      <c r="B223" s="198" t="s">
        <v>139</v>
      </c>
      <c r="C223" s="89">
        <v>1789058.1</v>
      </c>
      <c r="D223" s="89">
        <v>1938947.31</v>
      </c>
      <c r="E223" s="81"/>
      <c r="F223" s="89"/>
    </row>
    <row r="224" spans="2:6" x14ac:dyDescent="0.2">
      <c r="B224" s="198" t="s">
        <v>247</v>
      </c>
      <c r="C224" s="89">
        <v>242144.37</v>
      </c>
      <c r="D224" s="89"/>
      <c r="E224" s="81"/>
      <c r="F224" s="89"/>
    </row>
    <row r="225" spans="2:6" ht="13.5" thickBot="1" x14ac:dyDescent="0.25">
      <c r="B225" s="77" t="s">
        <v>21</v>
      </c>
      <c r="C225" s="78">
        <f>SUM(C213:C224)</f>
        <v>34959539.420000002</v>
      </c>
      <c r="D225" s="78">
        <f>SUM(D213:D223)</f>
        <v>40140122.969999999</v>
      </c>
      <c r="E225" s="120"/>
      <c r="F225" s="216"/>
    </row>
    <row r="226" spans="2:6" ht="13.5" thickTop="1" x14ac:dyDescent="0.2">
      <c r="B226" s="79"/>
      <c r="C226" s="80"/>
      <c r="D226" s="81"/>
      <c r="E226" s="120"/>
      <c r="F226" s="124"/>
    </row>
    <row r="227" spans="2:6" x14ac:dyDescent="0.2">
      <c r="B227" s="79"/>
      <c r="C227" s="82"/>
      <c r="D227" s="82"/>
    </row>
    <row r="228" spans="2:6" x14ac:dyDescent="0.2">
      <c r="B228" s="86" t="s">
        <v>234</v>
      </c>
      <c r="C228" s="82"/>
      <c r="D228" s="82"/>
    </row>
    <row r="229" spans="2:6" x14ac:dyDescent="0.2">
      <c r="B229" s="86" t="s">
        <v>144</v>
      </c>
      <c r="C229" s="82"/>
      <c r="D229" s="82"/>
    </row>
    <row r="230" spans="2:6" ht="12.75" customHeight="1" x14ac:dyDescent="0.2">
      <c r="B230" s="83" t="s">
        <v>98</v>
      </c>
      <c r="C230" s="84"/>
      <c r="D230" s="85"/>
    </row>
    <row r="231" spans="2:6" ht="12.75" customHeight="1" x14ac:dyDescent="0.2">
      <c r="B231" s="86" t="s">
        <v>216</v>
      </c>
      <c r="C231" s="87">
        <v>2023</v>
      </c>
      <c r="D231" s="87">
        <v>2022</v>
      </c>
    </row>
    <row r="232" spans="2:6" x14ac:dyDescent="0.2">
      <c r="B232" s="88" t="s">
        <v>52</v>
      </c>
      <c r="C232" s="89">
        <v>66419400</v>
      </c>
      <c r="D232" s="89">
        <v>41175366.770000003</v>
      </c>
      <c r="E232" s="81"/>
    </row>
    <row r="233" spans="2:6" ht="13.5" thickBot="1" x14ac:dyDescent="0.25">
      <c r="B233" s="79" t="s">
        <v>32</v>
      </c>
      <c r="C233" s="78">
        <f>SUM(C232)</f>
        <v>66419400</v>
      </c>
      <c r="D233" s="78">
        <f>SUM(D232)</f>
        <v>41175366.770000003</v>
      </c>
      <c r="E233" s="81"/>
    </row>
    <row r="234" spans="2:6" ht="13.5" thickTop="1" x14ac:dyDescent="0.2">
      <c r="B234" s="79"/>
      <c r="C234" s="82"/>
      <c r="D234" s="82"/>
      <c r="E234" s="120"/>
    </row>
    <row r="235" spans="2:6" x14ac:dyDescent="0.2">
      <c r="B235" s="79"/>
      <c r="C235" s="82"/>
      <c r="D235" s="82" t="s">
        <v>3</v>
      </c>
    </row>
    <row r="236" spans="2:6" x14ac:dyDescent="0.2">
      <c r="B236" s="79"/>
      <c r="C236" s="82"/>
      <c r="D236" s="82"/>
    </row>
    <row r="237" spans="2:6" x14ac:dyDescent="0.2">
      <c r="B237" s="187" t="s">
        <v>235</v>
      </c>
      <c r="C237" s="82"/>
      <c r="D237" s="82"/>
    </row>
    <row r="238" spans="2:6" ht="50.25" customHeight="1" x14ac:dyDescent="0.2">
      <c r="B238" s="240" t="s">
        <v>113</v>
      </c>
      <c r="C238" s="240"/>
      <c r="D238" s="240"/>
    </row>
    <row r="239" spans="2:6" x14ac:dyDescent="0.2">
      <c r="B239" s="112" t="s">
        <v>216</v>
      </c>
      <c r="C239" s="87">
        <v>2023</v>
      </c>
      <c r="D239" s="87">
        <v>2022</v>
      </c>
    </row>
    <row r="240" spans="2:6" x14ac:dyDescent="0.2">
      <c r="B240" s="198" t="s">
        <v>75</v>
      </c>
      <c r="C240" s="81">
        <v>215882.12</v>
      </c>
      <c r="D240" s="81">
        <v>152503.94</v>
      </c>
      <c r="E240" s="81"/>
    </row>
    <row r="241" spans="2:5" x14ac:dyDescent="0.2">
      <c r="B241" s="198" t="s">
        <v>112</v>
      </c>
      <c r="C241" s="81">
        <v>29305.3</v>
      </c>
      <c r="D241" s="81">
        <v>55548.21</v>
      </c>
      <c r="E241" s="81"/>
    </row>
    <row r="242" spans="2:5" x14ac:dyDescent="0.2">
      <c r="B242" s="198" t="s">
        <v>128</v>
      </c>
      <c r="C242" s="81">
        <v>123.9</v>
      </c>
      <c r="D242" s="81">
        <v>185</v>
      </c>
      <c r="E242" s="81"/>
    </row>
    <row r="243" spans="2:5" x14ac:dyDescent="0.2">
      <c r="B243" s="198" t="s">
        <v>187</v>
      </c>
      <c r="C243" s="81">
        <v>3536.46</v>
      </c>
      <c r="D243" s="81"/>
      <c r="E243" s="81"/>
    </row>
    <row r="244" spans="2:5" x14ac:dyDescent="0.2">
      <c r="B244" s="198" t="s">
        <v>102</v>
      </c>
      <c r="C244" s="81"/>
      <c r="D244" s="81">
        <v>27155.200000000001</v>
      </c>
      <c r="E244" s="81"/>
    </row>
    <row r="245" spans="2:5" ht="12.75" customHeight="1" x14ac:dyDescent="0.2">
      <c r="B245" s="198" t="s">
        <v>26</v>
      </c>
      <c r="C245" s="81">
        <v>33602.410000000003</v>
      </c>
      <c r="D245" s="81">
        <v>135652.47</v>
      </c>
      <c r="E245" s="81"/>
    </row>
    <row r="246" spans="2:5" x14ac:dyDescent="0.2">
      <c r="B246" s="198" t="s">
        <v>76</v>
      </c>
      <c r="C246" s="81">
        <v>100217.61</v>
      </c>
      <c r="D246" s="81">
        <v>3076.99</v>
      </c>
      <c r="E246" s="81"/>
    </row>
    <row r="247" spans="2:5" x14ac:dyDescent="0.2">
      <c r="B247" s="198" t="s">
        <v>20</v>
      </c>
      <c r="C247" s="81">
        <v>1485.56</v>
      </c>
      <c r="D247" s="81"/>
      <c r="E247" s="81"/>
    </row>
    <row r="248" spans="2:5" x14ac:dyDescent="0.2">
      <c r="B248" s="124" t="s">
        <v>27</v>
      </c>
      <c r="C248" s="81">
        <v>3100</v>
      </c>
      <c r="D248" s="81">
        <v>14575</v>
      </c>
      <c r="E248" s="81"/>
    </row>
    <row r="249" spans="2:5" x14ac:dyDescent="0.2">
      <c r="B249" s="124" t="s">
        <v>188</v>
      </c>
      <c r="C249" s="81">
        <v>10000</v>
      </c>
      <c r="D249" s="81"/>
      <c r="E249" s="81"/>
    </row>
    <row r="250" spans="2:5" x14ac:dyDescent="0.2">
      <c r="B250" s="124" t="s">
        <v>63</v>
      </c>
      <c r="C250" s="81">
        <v>750</v>
      </c>
      <c r="D250" s="81">
        <v>0</v>
      </c>
      <c r="E250" s="81"/>
    </row>
    <row r="251" spans="2:5" x14ac:dyDescent="0.2">
      <c r="B251" s="124" t="s">
        <v>19</v>
      </c>
      <c r="C251" s="81">
        <v>12028.09</v>
      </c>
      <c r="D251" s="81">
        <v>164125.82</v>
      </c>
      <c r="E251" s="81"/>
    </row>
    <row r="252" spans="2:5" x14ac:dyDescent="0.2">
      <c r="B252" s="124" t="s">
        <v>189</v>
      </c>
      <c r="C252" s="81">
        <v>1060.52</v>
      </c>
      <c r="D252" s="81"/>
      <c r="E252" s="81"/>
    </row>
    <row r="253" spans="2:5" x14ac:dyDescent="0.2">
      <c r="B253" s="198" t="s">
        <v>110</v>
      </c>
      <c r="C253" s="217"/>
      <c r="D253" s="217">
        <v>885</v>
      </c>
      <c r="E253" s="81"/>
    </row>
    <row r="254" spans="2:5" x14ac:dyDescent="0.2">
      <c r="B254" s="124" t="s">
        <v>28</v>
      </c>
      <c r="C254" s="81">
        <v>3298.51</v>
      </c>
      <c r="D254" s="81">
        <v>15878.98</v>
      </c>
      <c r="E254" s="81"/>
    </row>
    <row r="255" spans="2:5" x14ac:dyDescent="0.2">
      <c r="B255" s="124" t="s">
        <v>190</v>
      </c>
      <c r="C255" s="81">
        <v>369.9</v>
      </c>
      <c r="D255" s="81"/>
      <c r="E255" s="81"/>
    </row>
    <row r="256" spans="2:5" x14ac:dyDescent="0.2">
      <c r="B256" s="198" t="s">
        <v>111</v>
      </c>
      <c r="C256" s="81"/>
      <c r="D256" s="81">
        <v>570.02</v>
      </c>
      <c r="E256" s="81"/>
    </row>
    <row r="257" spans="2:5" x14ac:dyDescent="0.2">
      <c r="B257" s="124" t="s">
        <v>65</v>
      </c>
      <c r="C257" s="81">
        <v>20824.400000000001</v>
      </c>
      <c r="D257" s="81">
        <v>26276.959999999999</v>
      </c>
      <c r="E257" s="81"/>
    </row>
    <row r="258" spans="2:5" x14ac:dyDescent="0.2">
      <c r="B258" s="124" t="s">
        <v>193</v>
      </c>
      <c r="C258" s="81">
        <v>202.59</v>
      </c>
      <c r="D258" s="81"/>
      <c r="E258" s="81"/>
    </row>
    <row r="259" spans="2:5" x14ac:dyDescent="0.2">
      <c r="B259" s="124" t="s">
        <v>196</v>
      </c>
      <c r="C259" s="81">
        <v>1800000</v>
      </c>
      <c r="D259" s="81"/>
      <c r="E259" s="81"/>
    </row>
    <row r="260" spans="2:5" x14ac:dyDescent="0.2">
      <c r="B260" s="198" t="s">
        <v>114</v>
      </c>
      <c r="C260" s="217"/>
      <c r="D260" s="217">
        <f>1209150+1060.56</f>
        <v>1210210.56</v>
      </c>
      <c r="E260" s="81"/>
    </row>
    <row r="261" spans="2:5" x14ac:dyDescent="0.2">
      <c r="B261" s="198" t="s">
        <v>64</v>
      </c>
      <c r="C261" s="217">
        <v>6000</v>
      </c>
      <c r="D261" s="217">
        <v>6100</v>
      </c>
      <c r="E261" s="81"/>
    </row>
    <row r="262" spans="2:5" x14ac:dyDescent="0.2">
      <c r="B262" s="198" t="s">
        <v>191</v>
      </c>
      <c r="C262" s="217">
        <v>245</v>
      </c>
      <c r="D262" s="217"/>
      <c r="E262" s="81"/>
    </row>
    <row r="263" spans="2:5" x14ac:dyDescent="0.2">
      <c r="B263" s="198" t="s">
        <v>116</v>
      </c>
      <c r="C263" s="217">
        <v>1799.42</v>
      </c>
      <c r="D263" s="217">
        <v>206</v>
      </c>
      <c r="E263" s="81"/>
    </row>
    <row r="264" spans="2:5" x14ac:dyDescent="0.2">
      <c r="B264" s="198" t="s">
        <v>29</v>
      </c>
      <c r="C264" s="81">
        <v>22396.66</v>
      </c>
      <c r="D264" s="81">
        <v>36239.81</v>
      </c>
      <c r="E264" s="81"/>
    </row>
    <row r="265" spans="2:5" x14ac:dyDescent="0.2">
      <c r="B265" s="124" t="s">
        <v>30</v>
      </c>
      <c r="C265" s="81">
        <v>64905.93</v>
      </c>
      <c r="D265" s="81">
        <v>94762.53</v>
      </c>
      <c r="E265" s="81"/>
    </row>
    <row r="266" spans="2:5" x14ac:dyDescent="0.2">
      <c r="B266" s="124" t="s">
        <v>77</v>
      </c>
      <c r="C266" s="81">
        <v>1729.2</v>
      </c>
      <c r="D266" s="81">
        <v>5721.2</v>
      </c>
      <c r="E266" s="81"/>
    </row>
    <row r="267" spans="2:5" x14ac:dyDescent="0.2">
      <c r="B267" s="124" t="s">
        <v>192</v>
      </c>
      <c r="C267" s="81">
        <v>3472.99</v>
      </c>
      <c r="D267" s="81"/>
      <c r="E267" s="81"/>
    </row>
    <row r="268" spans="2:5" x14ac:dyDescent="0.2">
      <c r="B268" s="124" t="s">
        <v>34</v>
      </c>
      <c r="C268" s="81">
        <v>27173.88</v>
      </c>
      <c r="D268" s="81">
        <v>687.92</v>
      </c>
      <c r="E268" s="81"/>
    </row>
    <row r="269" spans="2:5" x14ac:dyDescent="0.2">
      <c r="B269" s="124" t="s">
        <v>31</v>
      </c>
      <c r="C269" s="81">
        <f>710.66</f>
        <v>710.66</v>
      </c>
      <c r="D269" s="81">
        <f>33992.33+6462.58+41.33</f>
        <v>40496.240000000005</v>
      </c>
      <c r="E269" s="81"/>
    </row>
    <row r="270" spans="2:5" x14ac:dyDescent="0.2">
      <c r="B270" s="124" t="s">
        <v>39</v>
      </c>
      <c r="C270" s="81">
        <v>12272.05</v>
      </c>
      <c r="D270" s="81">
        <v>53004.15</v>
      </c>
      <c r="E270" s="81"/>
    </row>
    <row r="271" spans="2:5" x14ac:dyDescent="0.2">
      <c r="B271" s="124" t="s">
        <v>115</v>
      </c>
      <c r="C271" s="81"/>
      <c r="D271" s="81">
        <v>20532</v>
      </c>
      <c r="E271" s="81"/>
    </row>
    <row r="272" spans="2:5" x14ac:dyDescent="0.2">
      <c r="B272" s="124" t="s">
        <v>195</v>
      </c>
      <c r="C272" s="81">
        <v>311.99</v>
      </c>
      <c r="D272" s="81"/>
      <c r="E272" s="81"/>
    </row>
    <row r="273" spans="2:6" x14ac:dyDescent="0.2">
      <c r="B273" s="124" t="s">
        <v>194</v>
      </c>
      <c r="C273" s="81">
        <f>84370+318.6</f>
        <v>84688.6</v>
      </c>
      <c r="D273" s="81"/>
      <c r="E273" s="81"/>
    </row>
    <row r="274" spans="2:6" ht="16.5" customHeight="1" thickBot="1" x14ac:dyDescent="0.3">
      <c r="B274" s="79" t="s">
        <v>21</v>
      </c>
      <c r="C274" s="204">
        <f>SUM(C240:C273)</f>
        <v>2461493.7500000009</v>
      </c>
      <c r="D274" s="204">
        <f>SUM(D240:D271)</f>
        <v>2064393.9999999998</v>
      </c>
      <c r="E274" s="120"/>
      <c r="F274" s="218"/>
    </row>
    <row r="275" spans="2:6" ht="13.5" thickTop="1" x14ac:dyDescent="0.2">
      <c r="B275" s="79"/>
      <c r="C275" s="82"/>
      <c r="D275" s="82"/>
      <c r="E275" s="120"/>
    </row>
    <row r="276" spans="2:6" x14ac:dyDescent="0.2">
      <c r="B276" s="79"/>
      <c r="C276" s="82"/>
      <c r="D276" s="82"/>
      <c r="E276" s="81"/>
    </row>
    <row r="277" spans="2:6" x14ac:dyDescent="0.2">
      <c r="B277" s="79"/>
      <c r="C277" s="82"/>
      <c r="D277" s="82"/>
    </row>
    <row r="278" spans="2:6" x14ac:dyDescent="0.2">
      <c r="B278" s="219" t="s">
        <v>236</v>
      </c>
      <c r="C278" s="82"/>
      <c r="D278" s="82"/>
    </row>
    <row r="279" spans="2:6" x14ac:dyDescent="0.2">
      <c r="B279" s="220" t="s">
        <v>148</v>
      </c>
      <c r="C279" s="82"/>
      <c r="D279" s="82"/>
    </row>
    <row r="280" spans="2:6" x14ac:dyDescent="0.2">
      <c r="B280" s="209" t="s">
        <v>150</v>
      </c>
      <c r="C280" s="85"/>
      <c r="D280" s="85"/>
    </row>
    <row r="281" spans="2:6" ht="15.75" customHeight="1" x14ac:dyDescent="0.2">
      <c r="B281" s="220" t="s">
        <v>216</v>
      </c>
      <c r="C281" s="221">
        <v>2023</v>
      </c>
      <c r="D281" s="221">
        <v>2022</v>
      </c>
    </row>
    <row r="282" spans="2:6" ht="15.75" customHeight="1" x14ac:dyDescent="0.2">
      <c r="B282" s="172" t="s">
        <v>243</v>
      </c>
      <c r="C282" s="210">
        <v>350678.87</v>
      </c>
      <c r="D282" s="210">
        <v>272548.3</v>
      </c>
    </row>
    <row r="283" spans="2:6" ht="15.75" customHeight="1" x14ac:dyDescent="0.2">
      <c r="B283" s="172" t="s">
        <v>242</v>
      </c>
      <c r="C283" s="210">
        <v>620586.86</v>
      </c>
      <c r="D283" s="210">
        <v>584477.85</v>
      </c>
    </row>
    <row r="284" spans="2:6" ht="15.75" customHeight="1" x14ac:dyDescent="0.2">
      <c r="B284" s="172" t="s">
        <v>244</v>
      </c>
      <c r="C284" s="210">
        <v>840975.88</v>
      </c>
      <c r="D284" s="210">
        <v>583320.68000000005</v>
      </c>
    </row>
    <row r="285" spans="2:6" ht="15.75" customHeight="1" x14ac:dyDescent="0.2">
      <c r="B285" s="175" t="s">
        <v>245</v>
      </c>
      <c r="C285" s="210">
        <v>118822.36</v>
      </c>
      <c r="D285" s="210">
        <v>137319.6</v>
      </c>
    </row>
    <row r="286" spans="2:6" ht="15.75" thickBot="1" x14ac:dyDescent="0.3">
      <c r="B286" s="79" t="s">
        <v>21</v>
      </c>
      <c r="C286" s="222">
        <f>SUM(C282:C285)</f>
        <v>1931063.97</v>
      </c>
      <c r="D286" s="222">
        <f>SUM(D282:D285)</f>
        <v>1577666.4300000002</v>
      </c>
      <c r="E286" s="120"/>
    </row>
    <row r="287" spans="2:6" ht="15.75" thickTop="1" x14ac:dyDescent="0.25">
      <c r="B287" s="79"/>
      <c r="C287" s="230"/>
      <c r="D287" s="230"/>
      <c r="E287" s="120"/>
    </row>
    <row r="288" spans="2:6" x14ac:dyDescent="0.2">
      <c r="B288" s="79"/>
      <c r="C288" s="82"/>
      <c r="D288" s="82"/>
      <c r="E288" s="113"/>
    </row>
    <row r="289" spans="1:5" x14ac:dyDescent="0.2">
      <c r="B289" s="79"/>
      <c r="C289" s="82"/>
      <c r="D289" s="82"/>
    </row>
    <row r="290" spans="1:5" x14ac:dyDescent="0.2">
      <c r="B290" s="223" t="s">
        <v>241</v>
      </c>
      <c r="C290" s="82"/>
      <c r="D290" s="82"/>
    </row>
    <row r="291" spans="1:5" ht="25.5" x14ac:dyDescent="0.2">
      <c r="B291" s="189" t="s">
        <v>197</v>
      </c>
      <c r="D291" s="82"/>
    </row>
    <row r="292" spans="1:5" ht="17.25" customHeight="1" x14ac:dyDescent="0.2">
      <c r="B292" s="112" t="s">
        <v>216</v>
      </c>
      <c r="C292" s="87">
        <v>2023</v>
      </c>
      <c r="D292" s="87">
        <v>2022</v>
      </c>
      <c r="E292" s="196"/>
    </row>
    <row r="293" spans="1:5" x14ac:dyDescent="0.2">
      <c r="B293" s="224" t="s">
        <v>78</v>
      </c>
      <c r="C293" s="217">
        <f>1388693.33</f>
        <v>1388693.33</v>
      </c>
      <c r="D293" s="217">
        <v>1347972.23</v>
      </c>
      <c r="E293" s="217"/>
    </row>
    <row r="294" spans="1:5" x14ac:dyDescent="0.2">
      <c r="B294" s="198" t="s">
        <v>79</v>
      </c>
      <c r="C294" s="217">
        <f>120000.9+414151.76</f>
        <v>534152.66</v>
      </c>
      <c r="D294" s="217">
        <v>69608.649999999994</v>
      </c>
      <c r="E294" s="217"/>
    </row>
    <row r="295" spans="1:5" x14ac:dyDescent="0.2">
      <c r="B295" s="198" t="s">
        <v>198</v>
      </c>
      <c r="C295" s="217">
        <v>119770</v>
      </c>
      <c r="D295" s="217"/>
      <c r="E295" s="217"/>
    </row>
    <row r="296" spans="1:5" x14ac:dyDescent="0.2">
      <c r="A296" s="95" t="s">
        <v>3</v>
      </c>
      <c r="B296" s="198" t="s">
        <v>33</v>
      </c>
      <c r="C296" s="217">
        <v>553101.22</v>
      </c>
      <c r="D296" s="217">
        <v>481700</v>
      </c>
      <c r="E296" s="217"/>
    </row>
    <row r="297" spans="1:5" x14ac:dyDescent="0.2">
      <c r="B297" s="198" t="s">
        <v>199</v>
      </c>
      <c r="C297" s="217">
        <v>178740.12</v>
      </c>
      <c r="D297" s="217"/>
      <c r="E297" s="217"/>
    </row>
    <row r="298" spans="1:5" x14ac:dyDescent="0.2">
      <c r="B298" s="198" t="s">
        <v>117</v>
      </c>
      <c r="C298" s="217">
        <v>117942.16</v>
      </c>
      <c r="D298" s="217">
        <v>6384.63</v>
      </c>
      <c r="E298" s="217"/>
    </row>
    <row r="299" spans="1:5" x14ac:dyDescent="0.2">
      <c r="B299" s="198" t="s">
        <v>118</v>
      </c>
      <c r="C299" s="217">
        <v>10750</v>
      </c>
      <c r="D299" s="217">
        <v>23620</v>
      </c>
      <c r="E299" s="217"/>
    </row>
    <row r="300" spans="1:5" x14ac:dyDescent="0.2">
      <c r="B300" s="198" t="s">
        <v>201</v>
      </c>
      <c r="C300" s="217">
        <v>34000</v>
      </c>
      <c r="D300" s="217"/>
      <c r="E300" s="217"/>
    </row>
    <row r="301" spans="1:5" x14ac:dyDescent="0.2">
      <c r="B301" s="198" t="s">
        <v>200</v>
      </c>
      <c r="C301" s="217">
        <v>11475</v>
      </c>
      <c r="D301" s="217"/>
      <c r="E301" s="217"/>
    </row>
    <row r="302" spans="1:5" x14ac:dyDescent="0.2">
      <c r="B302" s="224" t="s">
        <v>80</v>
      </c>
      <c r="C302" s="217"/>
      <c r="D302" s="217">
        <v>476840</v>
      </c>
      <c r="E302" s="217"/>
    </row>
    <row r="303" spans="1:5" x14ac:dyDescent="0.2">
      <c r="B303" s="224" t="s">
        <v>119</v>
      </c>
      <c r="C303" s="217"/>
      <c r="D303" s="217">
        <v>11006.49</v>
      </c>
      <c r="E303" s="217"/>
    </row>
    <row r="304" spans="1:5" x14ac:dyDescent="0.2">
      <c r="B304" s="224" t="s">
        <v>120</v>
      </c>
      <c r="C304" s="217">
        <v>129720.48</v>
      </c>
      <c r="D304" s="217">
        <v>129720.49</v>
      </c>
      <c r="E304" s="217"/>
    </row>
    <row r="305" spans="2:5" x14ac:dyDescent="0.2">
      <c r="B305" s="224" t="s">
        <v>202</v>
      </c>
      <c r="C305" s="217">
        <v>154835.98000000001</v>
      </c>
      <c r="D305" s="217"/>
      <c r="E305" s="217"/>
    </row>
    <row r="306" spans="2:5" x14ac:dyDescent="0.2">
      <c r="B306" s="224" t="s">
        <v>121</v>
      </c>
      <c r="C306" s="217"/>
      <c r="D306" s="217">
        <v>265230.83</v>
      </c>
      <c r="E306" s="217"/>
    </row>
    <row r="307" spans="2:5" x14ac:dyDescent="0.2">
      <c r="B307" s="224" t="s">
        <v>203</v>
      </c>
      <c r="C307" s="217">
        <v>590</v>
      </c>
      <c r="D307" s="217"/>
      <c r="E307" s="217"/>
    </row>
    <row r="308" spans="2:5" x14ac:dyDescent="0.2">
      <c r="B308" s="224" t="s">
        <v>122</v>
      </c>
      <c r="C308" s="217">
        <v>119819.72</v>
      </c>
      <c r="D308" s="217">
        <v>167392.35999999999</v>
      </c>
      <c r="E308" s="217"/>
    </row>
    <row r="309" spans="2:5" x14ac:dyDescent="0.2">
      <c r="B309" s="224" t="s">
        <v>152</v>
      </c>
      <c r="C309" s="217">
        <v>208211.76</v>
      </c>
      <c r="D309" s="217">
        <f>67195.81+95540</f>
        <v>162735.81</v>
      </c>
      <c r="E309" s="217"/>
    </row>
    <row r="310" spans="2:5" x14ac:dyDescent="0.2">
      <c r="B310" s="224" t="s">
        <v>204</v>
      </c>
      <c r="C310" s="217">
        <v>76000.02</v>
      </c>
      <c r="D310" s="217"/>
      <c r="E310" s="217"/>
    </row>
    <row r="311" spans="2:5" x14ac:dyDescent="0.2">
      <c r="B311" s="198" t="s">
        <v>205</v>
      </c>
      <c r="C311" s="217">
        <v>2360</v>
      </c>
      <c r="D311" s="217"/>
      <c r="E311" s="217"/>
    </row>
    <row r="312" spans="2:5" x14ac:dyDescent="0.2">
      <c r="B312" s="198" t="s">
        <v>123</v>
      </c>
      <c r="C312" s="217">
        <v>3835.48</v>
      </c>
      <c r="D312" s="217">
        <v>10483.459999999999</v>
      </c>
      <c r="E312" s="217"/>
    </row>
    <row r="313" spans="2:5" x14ac:dyDescent="0.2">
      <c r="B313" s="198" t="s">
        <v>100</v>
      </c>
      <c r="C313" s="217">
        <v>198323.51</v>
      </c>
      <c r="D313" s="217">
        <v>185745.54</v>
      </c>
      <c r="E313" s="217"/>
    </row>
    <row r="314" spans="2:5" x14ac:dyDescent="0.2">
      <c r="B314" s="198" t="s">
        <v>124</v>
      </c>
      <c r="C314" s="217">
        <v>46656.02</v>
      </c>
      <c r="D314" s="217">
        <v>120763.56</v>
      </c>
      <c r="E314" s="217"/>
    </row>
    <row r="315" spans="2:5" x14ac:dyDescent="0.2">
      <c r="B315" s="198" t="s">
        <v>101</v>
      </c>
      <c r="C315" s="81">
        <v>94319.09</v>
      </c>
      <c r="D315" s="81">
        <v>92895.9</v>
      </c>
      <c r="E315" s="81"/>
    </row>
    <row r="316" spans="2:5" x14ac:dyDescent="0.2">
      <c r="B316" s="198" t="s">
        <v>66</v>
      </c>
      <c r="C316" s="81">
        <v>30385</v>
      </c>
      <c r="D316" s="81">
        <f>38350+7788</f>
        <v>46138</v>
      </c>
      <c r="E316" s="81"/>
    </row>
    <row r="317" spans="2:5" x14ac:dyDescent="0.2">
      <c r="B317" s="95" t="s">
        <v>125</v>
      </c>
      <c r="C317" s="94">
        <v>149539.44</v>
      </c>
      <c r="D317" s="94">
        <v>102817</v>
      </c>
    </row>
    <row r="318" spans="2:5" x14ac:dyDescent="0.2">
      <c r="B318" s="124" t="s">
        <v>24</v>
      </c>
      <c r="C318" s="81">
        <v>8850</v>
      </c>
      <c r="D318" s="81">
        <v>71744</v>
      </c>
      <c r="E318" s="81"/>
    </row>
    <row r="319" spans="2:5" x14ac:dyDescent="0.2">
      <c r="B319" s="124" t="s">
        <v>107</v>
      </c>
      <c r="C319" s="81"/>
      <c r="D319" s="81">
        <v>360788.06</v>
      </c>
      <c r="E319" s="81"/>
    </row>
    <row r="320" spans="2:5" x14ac:dyDescent="0.2">
      <c r="B320" s="124" t="s">
        <v>129</v>
      </c>
      <c r="C320" s="81">
        <v>509500.5</v>
      </c>
      <c r="D320" s="81">
        <v>120000</v>
      </c>
      <c r="E320" s="81"/>
    </row>
    <row r="321" spans="1:6" x14ac:dyDescent="0.2">
      <c r="B321" s="124" t="s">
        <v>67</v>
      </c>
      <c r="C321" s="81">
        <v>6344.29</v>
      </c>
      <c r="D321" s="81">
        <v>66907.41</v>
      </c>
      <c r="E321" s="81"/>
      <c r="F321" s="149"/>
    </row>
    <row r="322" spans="1:6" x14ac:dyDescent="0.2">
      <c r="B322" s="124" t="s">
        <v>81</v>
      </c>
      <c r="C322" s="81">
        <v>201544</v>
      </c>
      <c r="D322" s="81">
        <v>96199</v>
      </c>
      <c r="E322" s="81"/>
    </row>
    <row r="323" spans="1:6" x14ac:dyDescent="0.2">
      <c r="A323" s="124"/>
      <c r="B323" s="124" t="s">
        <v>25</v>
      </c>
      <c r="C323" s="217">
        <v>144255</v>
      </c>
      <c r="D323" s="217">
        <v>253157.2</v>
      </c>
      <c r="E323" s="217"/>
    </row>
    <row r="324" spans="1:6" x14ac:dyDescent="0.2">
      <c r="A324" s="124"/>
      <c r="B324" s="124" t="s">
        <v>62</v>
      </c>
      <c r="C324" s="217">
        <f>107062.23+131999.55</f>
        <v>239061.77999999997</v>
      </c>
      <c r="D324" s="217">
        <v>573346.56999999995</v>
      </c>
      <c r="E324" s="217"/>
    </row>
    <row r="325" spans="1:6" x14ac:dyDescent="0.2">
      <c r="B325" s="198" t="s">
        <v>238</v>
      </c>
      <c r="C325" s="89">
        <v>624319.43999999994</v>
      </c>
      <c r="D325" s="89">
        <v>4850294.8099999996</v>
      </c>
      <c r="E325" s="81"/>
    </row>
    <row r="326" spans="1:6" ht="13.5" thickBot="1" x14ac:dyDescent="0.25">
      <c r="B326" s="199" t="s">
        <v>21</v>
      </c>
      <c r="C326" s="78">
        <f>SUM(C293:C325)</f>
        <v>5897096</v>
      </c>
      <c r="D326" s="78">
        <f>SUM(D293:D325)</f>
        <v>10093492</v>
      </c>
      <c r="E326" s="120"/>
    </row>
    <row r="327" spans="1:6" ht="13.5" thickTop="1" x14ac:dyDescent="0.2">
      <c r="B327" s="79"/>
      <c r="C327" s="82"/>
      <c r="D327" s="82"/>
      <c r="E327" s="120"/>
    </row>
    <row r="328" spans="1:6" x14ac:dyDescent="0.2">
      <c r="B328" s="198"/>
      <c r="C328" s="210"/>
      <c r="D328" s="210"/>
      <c r="E328" s="81"/>
    </row>
    <row r="329" spans="1:6" x14ac:dyDescent="0.2">
      <c r="B329" s="199" t="s">
        <v>237</v>
      </c>
      <c r="C329" s="85"/>
      <c r="D329" s="85"/>
      <c r="E329" s="81"/>
    </row>
    <row r="330" spans="1:6" ht="51" customHeight="1" x14ac:dyDescent="0.2">
      <c r="B330" s="240" t="s">
        <v>160</v>
      </c>
      <c r="C330" s="240"/>
      <c r="D330" s="240"/>
      <c r="E330" s="81"/>
    </row>
    <row r="331" spans="1:6" x14ac:dyDescent="0.2">
      <c r="B331" s="112" t="s">
        <v>216</v>
      </c>
      <c r="C331" s="221">
        <v>2023</v>
      </c>
      <c r="D331" s="221">
        <v>2022</v>
      </c>
      <c r="E331" s="225"/>
    </row>
    <row r="332" spans="1:6" ht="20.25" customHeight="1" x14ac:dyDescent="0.2">
      <c r="B332" s="198" t="s">
        <v>221</v>
      </c>
      <c r="C332" s="210">
        <v>6028.11</v>
      </c>
      <c r="D332" s="226">
        <v>20569.099999999999</v>
      </c>
      <c r="E332" s="81"/>
    </row>
    <row r="333" spans="1:6" x14ac:dyDescent="0.2">
      <c r="B333" s="131" t="s">
        <v>222</v>
      </c>
      <c r="C333" s="210">
        <v>87758.13</v>
      </c>
      <c r="D333" s="210"/>
      <c r="E333" s="120"/>
    </row>
    <row r="334" spans="1:6" ht="16.5" customHeight="1" thickBot="1" x14ac:dyDescent="0.25">
      <c r="B334" s="198"/>
      <c r="C334" s="227">
        <f>SUM(C332:C333)</f>
        <v>93786.240000000005</v>
      </c>
      <c r="D334" s="227">
        <f>SUM(D332:D333)</f>
        <v>20569.099999999999</v>
      </c>
      <c r="E334" s="81"/>
    </row>
    <row r="335" spans="1:6" ht="13.5" thickTop="1" x14ac:dyDescent="0.2">
      <c r="B335" s="79"/>
      <c r="C335" s="82"/>
      <c r="D335" s="82"/>
      <c r="E335" s="81"/>
    </row>
    <row r="342" spans="1:217" ht="12.75" customHeight="1" x14ac:dyDescent="0.2"/>
    <row r="343" spans="1:217" ht="12.75" customHeight="1" x14ac:dyDescent="0.2">
      <c r="B343" s="124"/>
    </row>
    <row r="344" spans="1:217" x14ac:dyDescent="0.2">
      <c r="C344" s="81"/>
      <c r="D344" s="81"/>
    </row>
    <row r="345" spans="1:217" x14ac:dyDescent="0.2">
      <c r="B345" s="228"/>
    </row>
    <row r="346" spans="1:217" ht="21" customHeight="1" x14ac:dyDescent="0.2">
      <c r="B346" s="228"/>
      <c r="C346" s="229"/>
      <c r="D346" s="229"/>
    </row>
    <row r="347" spans="1:217" ht="47.25" customHeight="1" x14ac:dyDescent="0.2">
      <c r="B347" s="228"/>
      <c r="C347" s="229"/>
      <c r="D347" s="229"/>
      <c r="F347" s="124"/>
    </row>
    <row r="348" spans="1:217" x14ac:dyDescent="0.2">
      <c r="B348" s="228"/>
      <c r="C348" s="229"/>
      <c r="D348" s="229"/>
      <c r="E348" s="81"/>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124"/>
      <c r="AU348" s="124"/>
      <c r="AV348" s="124"/>
      <c r="AW348" s="124"/>
      <c r="AX348" s="124"/>
      <c r="AY348" s="124"/>
      <c r="AZ348" s="124"/>
      <c r="BA348" s="124"/>
      <c r="BB348" s="124"/>
      <c r="BC348" s="124"/>
      <c r="BD348" s="124"/>
      <c r="BE348" s="124"/>
      <c r="BF348" s="124"/>
      <c r="BG348" s="124"/>
      <c r="BH348" s="124"/>
      <c r="BI348" s="124"/>
      <c r="BJ348" s="124"/>
      <c r="BK348" s="124"/>
      <c r="BL348" s="124"/>
      <c r="BM348" s="124"/>
      <c r="BN348" s="124"/>
      <c r="BO348" s="124"/>
      <c r="BP348" s="124"/>
      <c r="BQ348" s="124"/>
      <c r="BR348" s="124"/>
      <c r="BS348" s="124"/>
      <c r="BT348" s="124"/>
      <c r="BU348" s="124"/>
      <c r="BV348" s="124"/>
      <c r="BW348" s="124"/>
      <c r="BX348" s="124"/>
      <c r="BY348" s="124"/>
      <c r="BZ348" s="124"/>
      <c r="CA348" s="124"/>
      <c r="CB348" s="124"/>
      <c r="CC348" s="124"/>
      <c r="CD348" s="124"/>
      <c r="CE348" s="124"/>
      <c r="CF348" s="124"/>
      <c r="CG348" s="124"/>
      <c r="CH348" s="124"/>
      <c r="CI348" s="124"/>
      <c r="CJ348" s="124"/>
      <c r="CK348" s="124"/>
      <c r="CL348" s="124"/>
      <c r="CM348" s="124"/>
      <c r="CN348" s="124"/>
      <c r="CO348" s="124"/>
      <c r="CP348" s="124"/>
      <c r="CQ348" s="124"/>
      <c r="CR348" s="124"/>
      <c r="CS348" s="124"/>
      <c r="CT348" s="124"/>
      <c r="CU348" s="124"/>
      <c r="CV348" s="124"/>
      <c r="CW348" s="124"/>
      <c r="CX348" s="124"/>
      <c r="CY348" s="124"/>
      <c r="CZ348" s="124"/>
      <c r="DA348" s="124"/>
      <c r="DB348" s="124"/>
      <c r="DC348" s="124"/>
      <c r="DD348" s="124"/>
      <c r="DE348" s="124"/>
      <c r="DF348" s="124"/>
      <c r="DG348" s="124"/>
      <c r="DH348" s="124"/>
      <c r="DI348" s="124"/>
      <c r="DJ348" s="124"/>
      <c r="DK348" s="124"/>
      <c r="DL348" s="124"/>
      <c r="DM348" s="124"/>
      <c r="DN348" s="124"/>
      <c r="DO348" s="124"/>
      <c r="DP348" s="124"/>
      <c r="DQ348" s="124"/>
      <c r="DR348" s="124"/>
      <c r="DS348" s="124"/>
      <c r="DT348" s="124"/>
      <c r="DU348" s="124"/>
      <c r="DV348" s="124"/>
      <c r="DW348" s="124"/>
      <c r="DX348" s="124"/>
      <c r="DY348" s="124"/>
      <c r="DZ348" s="124"/>
      <c r="EA348" s="124"/>
      <c r="EB348" s="124"/>
      <c r="EC348" s="124"/>
      <c r="ED348" s="124"/>
      <c r="EE348" s="124"/>
      <c r="EF348" s="124"/>
      <c r="EG348" s="124"/>
      <c r="EH348" s="124"/>
      <c r="EI348" s="124"/>
      <c r="EJ348" s="124"/>
      <c r="EK348" s="124"/>
      <c r="EL348" s="124"/>
      <c r="EM348" s="124"/>
      <c r="EN348" s="124"/>
      <c r="EO348" s="124"/>
      <c r="EP348" s="124"/>
      <c r="EQ348" s="124"/>
      <c r="ER348" s="124"/>
      <c r="ES348" s="124"/>
      <c r="ET348" s="124"/>
      <c r="EU348" s="124"/>
      <c r="EV348" s="124"/>
      <c r="EW348" s="124"/>
      <c r="EX348" s="124"/>
      <c r="EY348" s="124"/>
      <c r="EZ348" s="124"/>
      <c r="FA348" s="124"/>
      <c r="FB348" s="124"/>
      <c r="FC348" s="124"/>
      <c r="FD348" s="124"/>
      <c r="FE348" s="124"/>
      <c r="FF348" s="124"/>
      <c r="FG348" s="124"/>
      <c r="FH348" s="124"/>
      <c r="FI348" s="124"/>
      <c r="FJ348" s="124"/>
      <c r="FK348" s="124"/>
      <c r="FL348" s="124"/>
      <c r="FM348" s="124"/>
      <c r="FN348" s="124"/>
      <c r="FO348" s="124"/>
      <c r="FP348" s="124"/>
      <c r="FQ348" s="124"/>
      <c r="FR348" s="124"/>
      <c r="FS348" s="124"/>
      <c r="FT348" s="124"/>
      <c r="FU348" s="124"/>
      <c r="FV348" s="124"/>
      <c r="FW348" s="124"/>
      <c r="FX348" s="124"/>
      <c r="FY348" s="124"/>
      <c r="FZ348" s="124"/>
      <c r="GA348" s="124"/>
      <c r="GB348" s="124"/>
      <c r="GC348" s="124"/>
      <c r="GD348" s="124"/>
      <c r="GE348" s="124"/>
      <c r="GF348" s="124"/>
      <c r="GG348" s="124"/>
      <c r="GH348" s="124"/>
      <c r="GI348" s="124"/>
      <c r="GJ348" s="124"/>
      <c r="GK348" s="124"/>
      <c r="GL348" s="124"/>
      <c r="GM348" s="124"/>
      <c r="GN348" s="124"/>
      <c r="GO348" s="124"/>
      <c r="GP348" s="124"/>
      <c r="GQ348" s="124"/>
      <c r="GR348" s="124"/>
      <c r="GS348" s="124"/>
      <c r="GT348" s="124"/>
      <c r="GU348" s="124"/>
      <c r="GV348" s="124"/>
      <c r="GW348" s="124"/>
      <c r="GX348" s="124"/>
      <c r="GY348" s="124"/>
      <c r="GZ348" s="124"/>
      <c r="HA348" s="124"/>
      <c r="HB348" s="124"/>
      <c r="HC348" s="124"/>
      <c r="HD348" s="124"/>
      <c r="HE348" s="124"/>
      <c r="HF348" s="124"/>
      <c r="HG348" s="124"/>
      <c r="HH348" s="124"/>
      <c r="HI348" s="124"/>
    </row>
    <row r="349" spans="1:217" x14ac:dyDescent="0.2">
      <c r="A349" s="112"/>
      <c r="B349" s="228"/>
      <c r="C349" s="229"/>
      <c r="D349" s="229"/>
    </row>
    <row r="350" spans="1:217" x14ac:dyDescent="0.2">
      <c r="B350" s="228"/>
      <c r="C350" s="229"/>
      <c r="D350" s="229"/>
    </row>
    <row r="351" spans="1:217" x14ac:dyDescent="0.2">
      <c r="B351" s="228"/>
      <c r="C351" s="229"/>
      <c r="D351" s="229"/>
    </row>
    <row r="352" spans="1:217" x14ac:dyDescent="0.2">
      <c r="B352" s="228"/>
      <c r="C352" s="229"/>
      <c r="D352" s="229"/>
    </row>
    <row r="353" spans="1:6" x14ac:dyDescent="0.2">
      <c r="A353" s="124"/>
      <c r="B353" s="228"/>
      <c r="C353" s="229"/>
      <c r="D353" s="229"/>
    </row>
    <row r="354" spans="1:6" x14ac:dyDescent="0.2">
      <c r="B354" s="228"/>
      <c r="C354" s="229"/>
      <c r="D354" s="229"/>
    </row>
    <row r="355" spans="1:6" x14ac:dyDescent="0.2">
      <c r="B355" s="228"/>
      <c r="C355" s="229"/>
      <c r="D355" s="229"/>
    </row>
    <row r="356" spans="1:6" x14ac:dyDescent="0.2">
      <c r="B356" s="228"/>
      <c r="C356" s="229"/>
      <c r="D356" s="229"/>
    </row>
    <row r="357" spans="1:6" ht="22.5" customHeight="1" x14ac:dyDescent="0.2">
      <c r="B357" s="228"/>
      <c r="C357" s="229"/>
      <c r="D357" s="229"/>
    </row>
    <row r="358" spans="1:6" ht="22.5" customHeight="1" x14ac:dyDescent="0.2">
      <c r="B358" s="228"/>
      <c r="C358" s="229"/>
      <c r="D358" s="229"/>
    </row>
    <row r="359" spans="1:6" x14ac:dyDescent="0.2">
      <c r="B359" s="228"/>
      <c r="C359" s="229"/>
      <c r="D359" s="229"/>
    </row>
    <row r="360" spans="1:6" x14ac:dyDescent="0.2">
      <c r="B360" s="228"/>
      <c r="C360" s="229"/>
      <c r="D360" s="229"/>
    </row>
    <row r="361" spans="1:6" x14ac:dyDescent="0.2">
      <c r="B361" s="228"/>
      <c r="C361" s="229"/>
      <c r="D361" s="229"/>
    </row>
    <row r="362" spans="1:6" x14ac:dyDescent="0.2">
      <c r="B362" s="228"/>
      <c r="C362" s="229"/>
      <c r="D362" s="229"/>
    </row>
    <row r="363" spans="1:6" x14ac:dyDescent="0.2">
      <c r="B363" s="228"/>
      <c r="C363" s="229"/>
      <c r="D363" s="229"/>
    </row>
    <row r="364" spans="1:6" x14ac:dyDescent="0.2">
      <c r="B364" s="228"/>
      <c r="C364" s="229"/>
      <c r="D364" s="229"/>
    </row>
    <row r="365" spans="1:6" x14ac:dyDescent="0.2">
      <c r="B365" s="228"/>
      <c r="C365" s="229"/>
      <c r="D365" s="229"/>
    </row>
    <row r="366" spans="1:6" x14ac:dyDescent="0.2">
      <c r="B366" s="228"/>
      <c r="C366" s="229"/>
      <c r="D366" s="229"/>
      <c r="F366" s="112"/>
    </row>
    <row r="367" spans="1:6" s="112" customFormat="1" x14ac:dyDescent="0.2">
      <c r="A367" s="95"/>
      <c r="B367" s="228"/>
      <c r="C367" s="229"/>
      <c r="D367" s="229"/>
      <c r="E367" s="113"/>
      <c r="F367" s="95"/>
    </row>
    <row r="368" spans="1:6" x14ac:dyDescent="0.2">
      <c r="B368" s="228"/>
      <c r="C368" s="229"/>
      <c r="D368" s="229"/>
    </row>
    <row r="369" spans="1:222" x14ac:dyDescent="0.2">
      <c r="B369" s="228"/>
      <c r="C369" s="229"/>
      <c r="D369" s="229"/>
    </row>
    <row r="370" spans="1:222" x14ac:dyDescent="0.2">
      <c r="A370" s="124"/>
      <c r="B370" s="228"/>
      <c r="C370" s="229"/>
      <c r="D370" s="229"/>
      <c r="F370" s="124"/>
    </row>
    <row r="371" spans="1:222" ht="33" customHeight="1" x14ac:dyDescent="0.2">
      <c r="B371" s="228"/>
      <c r="C371" s="229"/>
      <c r="D371" s="229"/>
      <c r="E371" s="81"/>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4"/>
      <c r="BR371" s="124"/>
      <c r="BS371" s="124"/>
      <c r="BT371" s="124"/>
      <c r="BU371" s="124"/>
      <c r="BV371" s="124"/>
      <c r="BW371" s="124"/>
      <c r="BX371" s="124"/>
      <c r="BY371" s="124"/>
      <c r="BZ371" s="124"/>
      <c r="CA371" s="124"/>
      <c r="CB371" s="124"/>
      <c r="CC371" s="124"/>
      <c r="CD371" s="124"/>
      <c r="CE371" s="124"/>
      <c r="CF371" s="124"/>
      <c r="CG371" s="124"/>
      <c r="CH371" s="124"/>
      <c r="CI371" s="124"/>
      <c r="CJ371" s="124"/>
      <c r="CK371" s="124"/>
      <c r="CL371" s="124"/>
      <c r="CM371" s="124"/>
      <c r="CN371" s="124"/>
      <c r="CO371" s="124"/>
      <c r="CP371" s="124"/>
      <c r="CQ371" s="124"/>
      <c r="CR371" s="124"/>
      <c r="CS371" s="124"/>
      <c r="CT371" s="124"/>
      <c r="CU371" s="124"/>
      <c r="CV371" s="124"/>
      <c r="CW371" s="124"/>
      <c r="CX371" s="124"/>
      <c r="CY371" s="124"/>
      <c r="CZ371" s="124"/>
      <c r="DA371" s="124"/>
      <c r="DB371" s="124"/>
      <c r="DC371" s="124"/>
      <c r="DD371" s="124"/>
      <c r="DE371" s="124"/>
      <c r="DF371" s="124"/>
      <c r="DG371" s="124"/>
      <c r="DH371" s="124"/>
      <c r="DI371" s="124"/>
      <c r="DJ371" s="124"/>
      <c r="DK371" s="124"/>
      <c r="DL371" s="124"/>
      <c r="DM371" s="124"/>
      <c r="DN371" s="124"/>
      <c r="DO371" s="124"/>
      <c r="DP371" s="124"/>
      <c r="DQ371" s="124"/>
      <c r="DR371" s="124"/>
      <c r="DS371" s="124"/>
      <c r="DT371" s="124"/>
      <c r="DU371" s="124"/>
      <c r="DV371" s="124"/>
      <c r="DW371" s="124"/>
      <c r="DX371" s="124"/>
      <c r="DY371" s="124"/>
      <c r="DZ371" s="124"/>
      <c r="EA371" s="124"/>
      <c r="EB371" s="124"/>
      <c r="EC371" s="124"/>
      <c r="ED371" s="124"/>
      <c r="EE371" s="124"/>
      <c r="EF371" s="124"/>
      <c r="EG371" s="124"/>
      <c r="EH371" s="124"/>
      <c r="EI371" s="124"/>
      <c r="EJ371" s="124"/>
      <c r="EK371" s="124"/>
      <c r="EL371" s="124"/>
      <c r="EM371" s="124"/>
      <c r="EN371" s="124"/>
      <c r="EO371" s="124"/>
      <c r="EP371" s="124"/>
      <c r="EQ371" s="124"/>
      <c r="ER371" s="124"/>
      <c r="ES371" s="124"/>
      <c r="ET371" s="124"/>
      <c r="EU371" s="124"/>
      <c r="EV371" s="124"/>
      <c r="EW371" s="124"/>
      <c r="EX371" s="124"/>
      <c r="EY371" s="124"/>
      <c r="EZ371" s="124"/>
      <c r="FA371" s="124"/>
      <c r="FB371" s="124"/>
      <c r="FC371" s="124"/>
      <c r="FD371" s="124"/>
      <c r="FE371" s="124"/>
      <c r="FF371" s="124"/>
      <c r="FG371" s="124"/>
      <c r="FH371" s="124"/>
      <c r="FI371" s="124"/>
      <c r="FJ371" s="124"/>
      <c r="FK371" s="124"/>
      <c r="FL371" s="124"/>
      <c r="FM371" s="124"/>
      <c r="FN371" s="124"/>
      <c r="FO371" s="124"/>
      <c r="FP371" s="124"/>
      <c r="FQ371" s="124"/>
      <c r="FR371" s="124"/>
      <c r="FS371" s="124"/>
      <c r="FT371" s="124"/>
      <c r="FU371" s="124"/>
      <c r="FV371" s="124"/>
      <c r="FW371" s="124"/>
      <c r="FX371" s="124"/>
      <c r="FY371" s="124"/>
      <c r="FZ371" s="124"/>
      <c r="GA371" s="124"/>
      <c r="GB371" s="124"/>
      <c r="GC371" s="124"/>
      <c r="GD371" s="124"/>
      <c r="GE371" s="124"/>
      <c r="GF371" s="124"/>
      <c r="GG371" s="124"/>
      <c r="GH371" s="124"/>
      <c r="GI371" s="124"/>
      <c r="GJ371" s="124"/>
      <c r="GK371" s="124"/>
      <c r="GL371" s="124"/>
      <c r="GM371" s="124"/>
      <c r="GN371" s="124"/>
      <c r="GO371" s="124"/>
      <c r="GP371" s="124"/>
      <c r="GQ371" s="124"/>
      <c r="GR371" s="124"/>
      <c r="GS371" s="124"/>
      <c r="GT371" s="124"/>
      <c r="GU371" s="124"/>
      <c r="GV371" s="124"/>
      <c r="GW371" s="124"/>
      <c r="GX371" s="124"/>
      <c r="GY371" s="124"/>
      <c r="GZ371" s="124"/>
      <c r="HA371" s="124"/>
      <c r="HB371" s="124"/>
      <c r="HC371" s="124"/>
      <c r="HD371" s="124"/>
      <c r="HE371" s="124"/>
      <c r="HF371" s="124"/>
      <c r="HG371" s="124"/>
      <c r="HH371" s="124"/>
      <c r="HI371" s="124"/>
      <c r="HJ371" s="124"/>
      <c r="HK371" s="124"/>
      <c r="HL371" s="124"/>
      <c r="HM371" s="124"/>
      <c r="HN371" s="124"/>
    </row>
    <row r="372" spans="1:222" x14ac:dyDescent="0.2">
      <c r="B372" s="228"/>
      <c r="C372" s="229"/>
      <c r="D372" s="229"/>
    </row>
    <row r="373" spans="1:222" x14ac:dyDescent="0.2">
      <c r="B373" s="228"/>
      <c r="C373" s="229"/>
      <c r="D373" s="229"/>
    </row>
    <row r="374" spans="1:222" x14ac:dyDescent="0.2">
      <c r="B374" s="228"/>
      <c r="C374" s="229"/>
      <c r="D374" s="229"/>
    </row>
    <row r="375" spans="1:222" x14ac:dyDescent="0.2">
      <c r="B375" s="228"/>
      <c r="C375" s="229"/>
      <c r="D375" s="229"/>
    </row>
    <row r="376" spans="1:222" x14ac:dyDescent="0.2">
      <c r="B376" s="228"/>
      <c r="C376" s="229"/>
      <c r="D376" s="229"/>
    </row>
    <row r="377" spans="1:222" x14ac:dyDescent="0.2">
      <c r="B377" s="228"/>
      <c r="C377" s="229"/>
      <c r="D377" s="229"/>
    </row>
    <row r="378" spans="1:222" x14ac:dyDescent="0.2">
      <c r="B378" s="228"/>
      <c r="C378" s="229"/>
      <c r="D378" s="229"/>
    </row>
    <row r="379" spans="1:222" x14ac:dyDescent="0.2">
      <c r="B379" s="228"/>
      <c r="C379" s="229"/>
      <c r="D379" s="229"/>
    </row>
    <row r="380" spans="1:222" x14ac:dyDescent="0.2">
      <c r="B380" s="228"/>
      <c r="C380" s="229"/>
      <c r="D380" s="229"/>
    </row>
    <row r="381" spans="1:222" x14ac:dyDescent="0.2">
      <c r="B381" s="228"/>
      <c r="C381" s="229"/>
      <c r="D381" s="229"/>
    </row>
    <row r="382" spans="1:222" x14ac:dyDescent="0.2">
      <c r="B382" s="228"/>
      <c r="C382" s="229"/>
      <c r="D382" s="229"/>
    </row>
    <row r="383" spans="1:222" x14ac:dyDescent="0.2">
      <c r="B383" s="228"/>
      <c r="C383" s="229"/>
      <c r="D383" s="229"/>
    </row>
    <row r="384" spans="1:222" x14ac:dyDescent="0.2">
      <c r="B384" s="228"/>
      <c r="C384" s="229"/>
      <c r="D384" s="229"/>
    </row>
    <row r="385" spans="2:223" x14ac:dyDescent="0.2">
      <c r="B385" s="228"/>
      <c r="C385" s="229"/>
      <c r="D385" s="229"/>
    </row>
    <row r="386" spans="2:223" x14ac:dyDescent="0.2">
      <c r="B386" s="228"/>
      <c r="C386" s="229"/>
      <c r="D386" s="229"/>
    </row>
    <row r="387" spans="2:223" x14ac:dyDescent="0.2">
      <c r="B387" s="228"/>
      <c r="C387" s="229"/>
      <c r="D387" s="229"/>
      <c r="F387" s="124"/>
    </row>
    <row r="388" spans="2:223" x14ac:dyDescent="0.2">
      <c r="B388" s="228"/>
      <c r="C388" s="229"/>
      <c r="D388" s="229"/>
      <c r="E388" s="81"/>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24"/>
      <c r="BH388" s="124"/>
      <c r="BI388" s="124"/>
      <c r="BJ388" s="124"/>
      <c r="BK388" s="124"/>
      <c r="BL388" s="124"/>
      <c r="BM388" s="124"/>
      <c r="BN388" s="124"/>
      <c r="BO388" s="124"/>
      <c r="BP388" s="124"/>
      <c r="BQ388" s="124"/>
      <c r="BR388" s="124"/>
      <c r="BS388" s="124"/>
      <c r="BT388" s="124"/>
      <c r="BU388" s="124"/>
      <c r="BV388" s="124"/>
      <c r="BW388" s="124"/>
      <c r="BX388" s="124"/>
      <c r="BY388" s="124"/>
      <c r="BZ388" s="124"/>
      <c r="CA388" s="124"/>
      <c r="CB388" s="124"/>
      <c r="CC388" s="124"/>
      <c r="CD388" s="124"/>
      <c r="CE388" s="124"/>
      <c r="CF388" s="124"/>
      <c r="CG388" s="124"/>
      <c r="CH388" s="124"/>
      <c r="CI388" s="124"/>
      <c r="CJ388" s="124"/>
      <c r="CK388" s="124"/>
      <c r="CL388" s="124"/>
      <c r="CM388" s="124"/>
      <c r="CN388" s="124"/>
      <c r="CO388" s="124"/>
      <c r="CP388" s="124"/>
      <c r="CQ388" s="124"/>
      <c r="CR388" s="124"/>
      <c r="CS388" s="124"/>
      <c r="CT388" s="124"/>
      <c r="CU388" s="124"/>
      <c r="CV388" s="124"/>
      <c r="CW388" s="124"/>
      <c r="CX388" s="124"/>
      <c r="CY388" s="124"/>
      <c r="CZ388" s="124"/>
      <c r="DA388" s="124"/>
      <c r="DB388" s="124"/>
      <c r="DC388" s="124"/>
      <c r="DD388" s="124"/>
      <c r="DE388" s="124"/>
      <c r="DF388" s="124"/>
      <c r="DG388" s="124"/>
      <c r="DH388" s="124"/>
      <c r="DI388" s="124"/>
      <c r="DJ388" s="124"/>
      <c r="DK388" s="124"/>
      <c r="DL388" s="124"/>
      <c r="DM388" s="124"/>
      <c r="DN388" s="124"/>
      <c r="DO388" s="124"/>
      <c r="DP388" s="124"/>
      <c r="DQ388" s="124"/>
      <c r="DR388" s="124"/>
      <c r="DS388" s="124"/>
      <c r="DT388" s="124"/>
      <c r="DU388" s="124"/>
      <c r="DV388" s="124"/>
      <c r="DW388" s="124"/>
      <c r="DX388" s="124"/>
      <c r="DY388" s="124"/>
      <c r="DZ388" s="124"/>
      <c r="EA388" s="124"/>
      <c r="EB388" s="124"/>
      <c r="EC388" s="124"/>
      <c r="ED388" s="124"/>
      <c r="EE388" s="124"/>
      <c r="EF388" s="124"/>
      <c r="EG388" s="124"/>
      <c r="EH388" s="124"/>
      <c r="EI388" s="124"/>
      <c r="EJ388" s="124"/>
      <c r="EK388" s="124"/>
      <c r="EL388" s="124"/>
      <c r="EM388" s="124"/>
      <c r="EN388" s="124"/>
      <c r="EO388" s="124"/>
      <c r="EP388" s="124"/>
      <c r="EQ388" s="124"/>
      <c r="ER388" s="124"/>
      <c r="ES388" s="124"/>
      <c r="ET388" s="124"/>
      <c r="EU388" s="124"/>
      <c r="EV388" s="124"/>
      <c r="EW388" s="124"/>
      <c r="EX388" s="124"/>
      <c r="EY388" s="124"/>
      <c r="EZ388" s="124"/>
      <c r="FA388" s="124"/>
      <c r="FB388" s="124"/>
      <c r="FC388" s="124"/>
      <c r="FD388" s="124"/>
      <c r="FE388" s="124"/>
      <c r="FF388" s="124"/>
      <c r="FG388" s="124"/>
      <c r="FH388" s="124"/>
      <c r="FI388" s="124"/>
      <c r="FJ388" s="124"/>
      <c r="FK388" s="124"/>
      <c r="FL388" s="124"/>
      <c r="FM388" s="124"/>
      <c r="FN388" s="124"/>
      <c r="FO388" s="124"/>
      <c r="FP388" s="124"/>
      <c r="FQ388" s="124"/>
      <c r="FR388" s="124"/>
      <c r="FS388" s="124"/>
      <c r="FT388" s="124"/>
      <c r="FU388" s="124"/>
      <c r="FV388" s="124"/>
      <c r="FW388" s="124"/>
      <c r="FX388" s="124"/>
      <c r="FY388" s="124"/>
      <c r="FZ388" s="124"/>
      <c r="GA388" s="124"/>
      <c r="GB388" s="124"/>
      <c r="GC388" s="124"/>
      <c r="GD388" s="124"/>
      <c r="GE388" s="124"/>
      <c r="GF388" s="124"/>
      <c r="GG388" s="124"/>
      <c r="GH388" s="124"/>
      <c r="GI388" s="124"/>
      <c r="GJ388" s="124"/>
      <c r="GK388" s="124"/>
      <c r="GL388" s="124"/>
      <c r="GM388" s="124"/>
      <c r="GN388" s="124"/>
      <c r="GO388" s="124"/>
      <c r="GP388" s="124"/>
      <c r="GQ388" s="124"/>
      <c r="GR388" s="124"/>
      <c r="GS388" s="124"/>
      <c r="GT388" s="124"/>
      <c r="GU388" s="124"/>
      <c r="GV388" s="124"/>
      <c r="GW388" s="124"/>
      <c r="GX388" s="124"/>
      <c r="GY388" s="124"/>
      <c r="GZ388" s="124"/>
      <c r="HA388" s="124"/>
      <c r="HB388" s="124"/>
      <c r="HC388" s="124"/>
      <c r="HD388" s="124"/>
      <c r="HE388" s="124"/>
      <c r="HF388" s="124"/>
      <c r="HG388" s="124"/>
      <c r="HH388" s="124"/>
      <c r="HI388" s="124"/>
      <c r="HJ388" s="124"/>
      <c r="HK388" s="124"/>
      <c r="HL388" s="124"/>
      <c r="HM388" s="124"/>
      <c r="HN388" s="124"/>
      <c r="HO388" s="124"/>
    </row>
    <row r="389" spans="2:223" x14ac:dyDescent="0.2">
      <c r="B389" s="228"/>
      <c r="C389" s="229"/>
      <c r="D389" s="229"/>
    </row>
    <row r="390" spans="2:223" x14ac:dyDescent="0.2">
      <c r="B390" s="228"/>
      <c r="C390" s="229"/>
      <c r="D390" s="229"/>
    </row>
    <row r="391" spans="2:223" ht="11.25" customHeight="1" x14ac:dyDescent="0.2">
      <c r="B391" s="228"/>
      <c r="C391" s="229"/>
      <c r="D391" s="229"/>
    </row>
    <row r="392" spans="2:223" x14ac:dyDescent="0.2">
      <c r="B392" s="228"/>
      <c r="C392" s="229"/>
      <c r="D392" s="229"/>
    </row>
    <row r="393" spans="2:223" x14ac:dyDescent="0.2">
      <c r="B393" s="228"/>
      <c r="C393" s="229"/>
      <c r="D393" s="229"/>
    </row>
    <row r="394" spans="2:223" x14ac:dyDescent="0.2">
      <c r="B394" s="228"/>
      <c r="C394" s="229"/>
      <c r="D394" s="229"/>
    </row>
    <row r="395" spans="2:223" x14ac:dyDescent="0.2">
      <c r="B395" s="228"/>
      <c r="C395" s="229"/>
      <c r="D395" s="229"/>
    </row>
    <row r="396" spans="2:223" x14ac:dyDescent="0.2">
      <c r="B396" s="228"/>
      <c r="C396" s="229"/>
      <c r="D396" s="229"/>
    </row>
    <row r="397" spans="2:223" x14ac:dyDescent="0.2">
      <c r="B397" s="228"/>
      <c r="C397" s="229"/>
      <c r="D397" s="229"/>
    </row>
    <row r="398" spans="2:223" x14ac:dyDescent="0.2">
      <c r="B398" s="228"/>
      <c r="C398" s="229"/>
      <c r="D398" s="229"/>
    </row>
    <row r="399" spans="2:223" x14ac:dyDescent="0.2">
      <c r="B399" s="228"/>
      <c r="C399" s="229"/>
      <c r="D399" s="229"/>
    </row>
    <row r="400" spans="2:223" x14ac:dyDescent="0.2">
      <c r="B400" s="228"/>
      <c r="C400" s="229"/>
      <c r="D400" s="229"/>
    </row>
    <row r="401" spans="2:4" x14ac:dyDescent="0.2">
      <c r="B401" s="228"/>
      <c r="C401" s="229"/>
      <c r="D401" s="229"/>
    </row>
    <row r="402" spans="2:4" x14ac:dyDescent="0.2">
      <c r="B402" s="228"/>
      <c r="C402" s="229"/>
      <c r="D402" s="229"/>
    </row>
    <row r="403" spans="2:4" x14ac:dyDescent="0.2">
      <c r="B403" s="228"/>
      <c r="C403" s="229"/>
      <c r="D403" s="229"/>
    </row>
    <row r="404" spans="2:4" x14ac:dyDescent="0.2">
      <c r="B404" s="228"/>
      <c r="C404" s="229"/>
      <c r="D404" s="229"/>
    </row>
    <row r="405" spans="2:4" x14ac:dyDescent="0.2">
      <c r="B405" s="228"/>
      <c r="C405" s="229"/>
      <c r="D405" s="229"/>
    </row>
    <row r="406" spans="2:4" x14ac:dyDescent="0.2">
      <c r="B406" s="228"/>
      <c r="C406" s="229"/>
      <c r="D406" s="229"/>
    </row>
    <row r="407" spans="2:4" x14ac:dyDescent="0.2">
      <c r="B407" s="228"/>
      <c r="C407" s="229"/>
      <c r="D407" s="229"/>
    </row>
    <row r="408" spans="2:4" x14ac:dyDescent="0.2">
      <c r="B408" s="228"/>
      <c r="C408" s="229"/>
      <c r="D408" s="229"/>
    </row>
    <row r="409" spans="2:4" x14ac:dyDescent="0.2">
      <c r="B409" s="228"/>
      <c r="C409" s="229"/>
      <c r="D409" s="229"/>
    </row>
    <row r="410" spans="2:4" x14ac:dyDescent="0.2">
      <c r="B410" s="228"/>
      <c r="C410" s="229"/>
      <c r="D410" s="229"/>
    </row>
    <row r="411" spans="2:4" x14ac:dyDescent="0.2">
      <c r="B411" s="228"/>
      <c r="C411" s="229"/>
      <c r="D411" s="229"/>
    </row>
    <row r="412" spans="2:4" x14ac:dyDescent="0.2">
      <c r="B412" s="228"/>
      <c r="C412" s="229"/>
      <c r="D412" s="229"/>
    </row>
    <row r="413" spans="2:4" x14ac:dyDescent="0.2">
      <c r="B413" s="228"/>
      <c r="C413" s="229"/>
      <c r="D413" s="229"/>
    </row>
    <row r="414" spans="2:4" x14ac:dyDescent="0.2">
      <c r="B414" s="228"/>
      <c r="C414" s="229"/>
      <c r="D414" s="229"/>
    </row>
    <row r="415" spans="2:4" x14ac:dyDescent="0.2">
      <c r="B415" s="228"/>
      <c r="C415" s="229"/>
      <c r="D415" s="229"/>
    </row>
    <row r="416" spans="2:4" x14ac:dyDescent="0.2">
      <c r="B416" s="228"/>
      <c r="C416" s="229"/>
      <c r="D416" s="229"/>
    </row>
    <row r="417" spans="2:4" x14ac:dyDescent="0.2">
      <c r="B417" s="228"/>
      <c r="C417" s="229"/>
      <c r="D417" s="229"/>
    </row>
    <row r="418" spans="2:4" x14ac:dyDescent="0.2">
      <c r="B418" s="228"/>
      <c r="C418" s="229"/>
      <c r="D418" s="229"/>
    </row>
    <row r="419" spans="2:4" x14ac:dyDescent="0.2">
      <c r="B419" s="228"/>
      <c r="C419" s="229"/>
      <c r="D419" s="229"/>
    </row>
    <row r="420" spans="2:4" x14ac:dyDescent="0.2">
      <c r="B420" s="228"/>
      <c r="C420" s="229"/>
      <c r="D420" s="229"/>
    </row>
    <row r="421" spans="2:4" x14ac:dyDescent="0.2">
      <c r="B421" s="228"/>
      <c r="C421" s="229"/>
      <c r="D421" s="229"/>
    </row>
    <row r="422" spans="2:4" x14ac:dyDescent="0.2">
      <c r="B422" s="228"/>
      <c r="C422" s="229"/>
      <c r="D422" s="229"/>
    </row>
    <row r="423" spans="2:4" x14ac:dyDescent="0.2">
      <c r="B423" s="228"/>
      <c r="C423" s="229"/>
      <c r="D423" s="229"/>
    </row>
    <row r="424" spans="2:4" x14ac:dyDescent="0.2">
      <c r="B424" s="228"/>
      <c r="C424" s="229"/>
      <c r="D424" s="229"/>
    </row>
    <row r="425" spans="2:4" x14ac:dyDescent="0.2">
      <c r="B425" s="117"/>
      <c r="C425" s="229"/>
      <c r="D425" s="229"/>
    </row>
    <row r="426" spans="2:4" x14ac:dyDescent="0.2">
      <c r="C426" s="122"/>
      <c r="D426" s="122"/>
    </row>
  </sheetData>
  <mergeCells count="26">
    <mergeCell ref="B330:D330"/>
    <mergeCell ref="B238:D238"/>
    <mergeCell ref="B32:D32"/>
    <mergeCell ref="B2:D2"/>
    <mergeCell ref="B3:D3"/>
    <mergeCell ref="B4:D4"/>
    <mergeCell ref="B5:D5"/>
    <mergeCell ref="B6:D6"/>
    <mergeCell ref="B36:D36"/>
    <mergeCell ref="B43:D43"/>
    <mergeCell ref="B47:D47"/>
    <mergeCell ref="B51:D51"/>
    <mergeCell ref="B55:D55"/>
    <mergeCell ref="B8:D8"/>
    <mergeCell ref="B10:D10"/>
    <mergeCell ref="B29:D29"/>
    <mergeCell ref="B30:D31"/>
    <mergeCell ref="B33:D33"/>
    <mergeCell ref="B118:D118"/>
    <mergeCell ref="B46:D46"/>
    <mergeCell ref="B59:D59"/>
    <mergeCell ref="B60:D60"/>
    <mergeCell ref="B62:D62"/>
    <mergeCell ref="B63:D63"/>
    <mergeCell ref="B67:D67"/>
    <mergeCell ref="A79:D79"/>
  </mergeCells>
  <pageMargins left="0.23622047244094491" right="0.23622047244094491" top="0.74803149606299213" bottom="0.74803149606299213" header="0.31496062992125984" footer="0.31496062992125984"/>
  <pageSetup scale="85" orientation="portrait" r:id="rId1"/>
  <ignoredErrors>
    <ignoredError sqref="C206:D20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J19" sqref="J19"/>
    </sheetView>
  </sheetViews>
  <sheetFormatPr baseColWidth="10" defaultRowHeight="15" x14ac:dyDescent="0.25"/>
  <cols>
    <col min="2" max="2" width="17.5703125" customWidth="1"/>
    <col min="3" max="3" width="22" customWidth="1"/>
    <col min="4" max="4" width="24.5703125" customWidth="1"/>
    <col min="5" max="5" width="19.5703125" customWidth="1"/>
    <col min="6" max="6" width="18.140625" customWidth="1"/>
    <col min="7" max="7" width="29" customWidth="1"/>
  </cols>
  <sheetData>
    <row r="1" spans="1:7" s="1" customFormat="1" ht="12.75" x14ac:dyDescent="0.2">
      <c r="B1" s="4" t="s">
        <v>159</v>
      </c>
      <c r="C1" s="51"/>
      <c r="D1" s="52"/>
      <c r="E1" s="11"/>
    </row>
    <row r="2" spans="1:7" s="1" customFormat="1" ht="13.5" thickBot="1" x14ac:dyDescent="0.25">
      <c r="B2" s="2" t="s">
        <v>133</v>
      </c>
      <c r="C2" s="51"/>
      <c r="D2" s="52"/>
      <c r="E2" s="11"/>
    </row>
    <row r="3" spans="1:7" s="55" customFormat="1" ht="41.25" customHeight="1" thickBot="1" x14ac:dyDescent="0.25">
      <c r="B3" s="90" t="s">
        <v>141</v>
      </c>
      <c r="C3" s="56" t="s">
        <v>153</v>
      </c>
      <c r="D3" s="57" t="s">
        <v>134</v>
      </c>
      <c r="E3" s="58" t="s">
        <v>147</v>
      </c>
      <c r="F3" s="59" t="s">
        <v>142</v>
      </c>
      <c r="G3" s="60" t="s">
        <v>23</v>
      </c>
    </row>
    <row r="4" spans="1:7" s="1" customFormat="1" ht="17.25" customHeight="1" x14ac:dyDescent="0.2">
      <c r="B4" s="2" t="s">
        <v>103</v>
      </c>
      <c r="C4" s="62">
        <v>0</v>
      </c>
      <c r="D4" s="53">
        <v>53000000</v>
      </c>
      <c r="E4" s="12">
        <v>15438265.57</v>
      </c>
      <c r="F4" s="61">
        <v>12697694.710000001</v>
      </c>
      <c r="G4" s="61">
        <v>81135960.280000001</v>
      </c>
    </row>
    <row r="5" spans="1:7" s="1" customFormat="1" ht="12.75" x14ac:dyDescent="0.2">
      <c r="B5" s="4" t="s">
        <v>136</v>
      </c>
      <c r="C5" s="63">
        <v>0</v>
      </c>
      <c r="D5" s="52">
        <v>0</v>
      </c>
      <c r="E5" s="11">
        <v>-713254.81</v>
      </c>
      <c r="F5" s="51">
        <v>0</v>
      </c>
      <c r="G5" s="54">
        <f>SUM(E5:F5)</f>
        <v>-713254.81</v>
      </c>
    </row>
    <row r="6" spans="1:7" s="1" customFormat="1" ht="12.75" x14ac:dyDescent="0.2">
      <c r="B6" s="4" t="s">
        <v>154</v>
      </c>
      <c r="C6" s="51">
        <v>34224620</v>
      </c>
      <c r="D6" s="52">
        <v>-34224620</v>
      </c>
      <c r="E6" s="11">
        <v>139095.45000000001</v>
      </c>
      <c r="F6" s="51">
        <v>0</v>
      </c>
      <c r="G6" s="8">
        <f>SUM(C6:F6)</f>
        <v>139095.45000000001</v>
      </c>
    </row>
    <row r="7" spans="1:7" s="1" customFormat="1" ht="12.75" x14ac:dyDescent="0.2">
      <c r="B7" s="4" t="s">
        <v>92</v>
      </c>
      <c r="C7" s="72">
        <v>0</v>
      </c>
      <c r="D7" s="73">
        <v>0</v>
      </c>
      <c r="E7" s="14">
        <v>0</v>
      </c>
      <c r="F7" s="72">
        <v>0</v>
      </c>
      <c r="G7" s="72">
        <v>0</v>
      </c>
    </row>
    <row r="8" spans="1:7" s="1" customFormat="1" ht="12.75" x14ac:dyDescent="0.2">
      <c r="B8" s="4" t="s">
        <v>106</v>
      </c>
      <c r="C8" s="13">
        <f>SUM(C4:C7)</f>
        <v>34224620</v>
      </c>
      <c r="D8" s="53">
        <f>SUM(D4:D7)</f>
        <v>18775380</v>
      </c>
      <c r="E8" s="12">
        <f>SUM(E4:E7)</f>
        <v>14864106.209999999</v>
      </c>
      <c r="F8" s="61">
        <f>SUM(F4:F7)</f>
        <v>12697694.710000001</v>
      </c>
      <c r="G8" s="61">
        <f>SUM(G4:G7)</f>
        <v>80561800.920000002</v>
      </c>
    </row>
    <row r="9" spans="1:7" s="1" customFormat="1" ht="12.75" x14ac:dyDescent="0.2">
      <c r="B9" s="4"/>
      <c r="C9" s="51"/>
      <c r="D9" s="52"/>
      <c r="E9" s="11"/>
      <c r="G9" s="51">
        <v>0</v>
      </c>
    </row>
    <row r="10" spans="1:7" s="1" customFormat="1" ht="23.25" customHeight="1" x14ac:dyDescent="0.2">
      <c r="B10" s="2" t="s">
        <v>155</v>
      </c>
      <c r="C10" s="51"/>
      <c r="D10" s="61">
        <v>-1177777.8</v>
      </c>
      <c r="E10" s="61">
        <v>-9383944.0700000003</v>
      </c>
      <c r="F10" s="61">
        <v>-8591050.2400000002</v>
      </c>
      <c r="G10" s="61">
        <f>SUM(C10:F10)</f>
        <v>-19152772.109999999</v>
      </c>
    </row>
    <row r="11" spans="1:7" s="1" customFormat="1" ht="12.75" x14ac:dyDescent="0.2">
      <c r="B11" s="4" t="s">
        <v>82</v>
      </c>
      <c r="C11" s="51">
        <v>0</v>
      </c>
      <c r="D11" s="52">
        <v>-363947.11</v>
      </c>
      <c r="E11" s="11">
        <v>-704703</v>
      </c>
      <c r="F11" s="54">
        <v>-734093.36</v>
      </c>
      <c r="G11" s="54">
        <f>SUM(C11:F11)</f>
        <v>-1802743.4699999997</v>
      </c>
    </row>
    <row r="12" spans="1:7" s="1" customFormat="1" ht="12.75" x14ac:dyDescent="0.2">
      <c r="B12" s="4" t="s">
        <v>136</v>
      </c>
      <c r="C12" s="51"/>
      <c r="D12" s="52"/>
      <c r="E12" s="9">
        <v>689555.5</v>
      </c>
      <c r="F12" s="51">
        <v>0</v>
      </c>
      <c r="G12" s="64">
        <f>SUM(C12:F12)</f>
        <v>689555.5</v>
      </c>
    </row>
    <row r="13" spans="1:7" s="1" customFormat="1" ht="12.75" x14ac:dyDescent="0.2">
      <c r="B13" s="2" t="s">
        <v>104</v>
      </c>
      <c r="C13" s="65">
        <v>0</v>
      </c>
      <c r="D13" s="66">
        <v>-1541724.91</v>
      </c>
      <c r="E13" s="67">
        <f>SUM(E10:E12)</f>
        <v>-9399091.5700000003</v>
      </c>
      <c r="F13" s="68">
        <f>SUM(F10:F12)</f>
        <v>-9325143.5999999996</v>
      </c>
      <c r="G13" s="68">
        <f>SUM(C13:F13)</f>
        <v>-20265960.079999998</v>
      </c>
    </row>
    <row r="14" spans="1:7" s="1" customFormat="1" ht="23.25" customHeight="1" thickBot="1" x14ac:dyDescent="0.25">
      <c r="B14" s="5" t="s">
        <v>156</v>
      </c>
      <c r="C14" s="69">
        <v>54174620</v>
      </c>
      <c r="D14" s="70">
        <f>D8+D13</f>
        <v>17233655.09</v>
      </c>
      <c r="E14" s="21">
        <f>E8+E13</f>
        <v>5465014.6399999987</v>
      </c>
      <c r="F14" s="71">
        <f>F8+F13</f>
        <v>3372551.1100000013</v>
      </c>
      <c r="G14" s="71">
        <f>G8+G13</f>
        <v>60295840.840000004</v>
      </c>
    </row>
    <row r="15" spans="1:7" s="1" customFormat="1" ht="15.75" customHeight="1" thickTop="1" x14ac:dyDescent="0.2">
      <c r="C15" s="16"/>
      <c r="D15" s="10"/>
      <c r="E15" s="11"/>
    </row>
    <row r="16" spans="1:7" s="1" customFormat="1" ht="14.25" customHeight="1" x14ac:dyDescent="0.2">
      <c r="A16" s="3"/>
      <c r="B16" s="6"/>
      <c r="C16" s="17"/>
      <c r="D16" s="7"/>
      <c r="E16" s="11"/>
    </row>
    <row r="17" spans="1:7" s="1" customFormat="1" ht="14.25" customHeight="1" x14ac:dyDescent="0.2">
      <c r="A17" s="23"/>
      <c r="B17" s="29"/>
      <c r="C17" s="30"/>
      <c r="D17" s="13"/>
      <c r="E17" s="31"/>
      <c r="F17" s="31"/>
      <c r="G17" s="31"/>
    </row>
    <row r="18" spans="1:7" s="1" customFormat="1" ht="14.25" customHeight="1" thickBot="1" x14ac:dyDescent="0.25">
      <c r="A18" s="23"/>
      <c r="B18" s="37"/>
      <c r="C18" s="31"/>
      <c r="D18" s="11"/>
      <c r="E18" s="31"/>
      <c r="F18" s="31"/>
      <c r="G18" s="31"/>
    </row>
    <row r="19" spans="1:7" s="1" customFormat="1" ht="39" customHeight="1" thickBot="1" x14ac:dyDescent="0.25">
      <c r="A19" s="23"/>
      <c r="B19" s="32">
        <v>2022</v>
      </c>
      <c r="C19" s="19" t="s">
        <v>143</v>
      </c>
      <c r="D19" s="33" t="s">
        <v>134</v>
      </c>
      <c r="E19" s="34" t="s">
        <v>147</v>
      </c>
      <c r="F19" s="35" t="s">
        <v>142</v>
      </c>
      <c r="G19" s="36" t="s">
        <v>23</v>
      </c>
    </row>
    <row r="20" spans="1:7" s="1" customFormat="1" ht="14.25" customHeight="1" x14ac:dyDescent="0.2">
      <c r="A20" s="24"/>
      <c r="B20" s="22" t="s">
        <v>103</v>
      </c>
      <c r="C20" s="17">
        <v>54174620</v>
      </c>
      <c r="D20" s="15">
        <v>22509591</v>
      </c>
      <c r="E20" s="12">
        <v>15089005.539999999</v>
      </c>
      <c r="F20" s="12">
        <v>12697694.710000001</v>
      </c>
      <c r="G20" s="12">
        <f>SUM(C20:F20)</f>
        <v>104470911.25</v>
      </c>
    </row>
    <row r="21" spans="1:7" s="1" customFormat="1" ht="13.5" customHeight="1" x14ac:dyDescent="0.2">
      <c r="A21" s="25"/>
      <c r="B21" s="91" t="s">
        <v>135</v>
      </c>
      <c r="C21" s="18">
        <v>0</v>
      </c>
      <c r="D21" s="18">
        <v>0</v>
      </c>
      <c r="E21" s="11">
        <v>847767.18</v>
      </c>
      <c r="F21" s="9">
        <v>0</v>
      </c>
      <c r="G21" s="39">
        <f>SUM(C21:F21)</f>
        <v>847767.18</v>
      </c>
    </row>
    <row r="22" spans="1:7" s="1" customFormat="1" ht="13.5" customHeight="1" x14ac:dyDescent="0.2">
      <c r="A22" s="25"/>
      <c r="B22" s="91" t="s">
        <v>136</v>
      </c>
      <c r="C22" s="18">
        <v>0</v>
      </c>
      <c r="D22" s="18">
        <v>0</v>
      </c>
      <c r="E22" s="9">
        <v>0</v>
      </c>
      <c r="F22" s="9">
        <v>0</v>
      </c>
      <c r="G22" s="40">
        <v>0</v>
      </c>
    </row>
    <row r="23" spans="1:7" s="1" customFormat="1" ht="12.75" customHeight="1" x14ac:dyDescent="0.2">
      <c r="A23" s="25"/>
      <c r="B23" s="41" t="s">
        <v>92</v>
      </c>
      <c r="C23" s="74">
        <v>0</v>
      </c>
      <c r="D23" s="74">
        <v>0</v>
      </c>
      <c r="E23" s="14">
        <v>0</v>
      </c>
      <c r="F23" s="14">
        <v>0</v>
      </c>
      <c r="G23" s="75">
        <v>0</v>
      </c>
    </row>
    <row r="24" spans="1:7" s="1" customFormat="1" ht="25.5" x14ac:dyDescent="0.2">
      <c r="A24" s="25"/>
      <c r="B24" s="42" t="s">
        <v>106</v>
      </c>
      <c r="C24" s="17">
        <f>SUM(C19:C23)</f>
        <v>54174620</v>
      </c>
      <c r="D24" s="17">
        <f>SUM(D20:D23)</f>
        <v>22509591</v>
      </c>
      <c r="E24" s="12">
        <f>SUM(E20:E23)</f>
        <v>15936772.719999999</v>
      </c>
      <c r="F24" s="12">
        <f>SUM(F20:F23)</f>
        <v>12697694.710000001</v>
      </c>
      <c r="G24" s="12">
        <f>SUM(G20:G23)</f>
        <v>105318678.43000001</v>
      </c>
    </row>
    <row r="25" spans="1:7" s="1" customFormat="1" ht="12.75" x14ac:dyDescent="0.2">
      <c r="A25" s="25"/>
      <c r="B25" s="43"/>
      <c r="C25" s="18"/>
      <c r="D25" s="43"/>
      <c r="E25" s="31"/>
      <c r="F25" s="31"/>
      <c r="G25" s="31"/>
    </row>
    <row r="26" spans="1:7" s="1" customFormat="1" ht="27.75" customHeight="1" x14ac:dyDescent="0.2">
      <c r="A26" s="25"/>
      <c r="B26" s="44" t="s">
        <v>151</v>
      </c>
      <c r="C26" s="18">
        <v>0</v>
      </c>
      <c r="D26" s="17">
        <v>1639276.93</v>
      </c>
      <c r="E26" s="15">
        <v>10002554.220000001</v>
      </c>
      <c r="F26" s="15">
        <v>9995963.2899999991</v>
      </c>
      <c r="G26" s="45">
        <f>SUM(C26:F26)</f>
        <v>21637794.439999998</v>
      </c>
    </row>
    <row r="27" spans="1:7" s="1" customFormat="1" ht="15" customHeight="1" x14ac:dyDescent="0.2">
      <c r="A27" s="25"/>
      <c r="B27" s="43" t="s">
        <v>82</v>
      </c>
      <c r="C27" s="17">
        <v>0</v>
      </c>
      <c r="D27" s="18">
        <v>185051.82</v>
      </c>
      <c r="E27" s="9">
        <v>584477.85</v>
      </c>
      <c r="F27" s="9">
        <v>583320.68000000005</v>
      </c>
      <c r="G27" s="40">
        <f>SUM(C27:F27)</f>
        <v>1352850.35</v>
      </c>
    </row>
    <row r="28" spans="1:7" s="1" customFormat="1" ht="12.75" x14ac:dyDescent="0.2">
      <c r="A28" s="25"/>
      <c r="B28" s="43" t="s">
        <v>137</v>
      </c>
      <c r="C28" s="18">
        <v>0</v>
      </c>
      <c r="D28" s="18">
        <v>87496.48</v>
      </c>
      <c r="E28" s="9">
        <v>0</v>
      </c>
      <c r="F28" s="15">
        <v>0</v>
      </c>
      <c r="G28" s="40">
        <f>SUM(C28:F28)</f>
        <v>87496.48</v>
      </c>
    </row>
    <row r="29" spans="1:7" s="1" customFormat="1" ht="12.75" x14ac:dyDescent="0.2">
      <c r="A29" s="25"/>
      <c r="B29" s="50" t="s">
        <v>104</v>
      </c>
      <c r="C29" s="17">
        <v>0</v>
      </c>
      <c r="D29" s="38">
        <f>SUM(D26:D28)</f>
        <v>1911825.23</v>
      </c>
      <c r="E29" s="46">
        <f>SUM(E26:E27)</f>
        <v>10587032.07</v>
      </c>
      <c r="F29" s="46">
        <f>SUM(F26:F27)</f>
        <v>10579283.969999999</v>
      </c>
      <c r="G29" s="46">
        <f>SUM(G26:G28)</f>
        <v>23078141.27</v>
      </c>
    </row>
    <row r="30" spans="1:7" s="1" customFormat="1" ht="21.75" customHeight="1" thickBot="1" x14ac:dyDescent="0.25">
      <c r="A30" s="25"/>
      <c r="B30" s="47" t="s">
        <v>157</v>
      </c>
      <c r="C30" s="20">
        <f>C24-C29</f>
        <v>54174620</v>
      </c>
      <c r="D30" s="48">
        <f>D24-D29</f>
        <v>20597765.77</v>
      </c>
      <c r="E30" s="49">
        <f>E24-E29</f>
        <v>5349740.6499999985</v>
      </c>
      <c r="F30" s="49">
        <f>F24-F29</f>
        <v>2118410.7400000021</v>
      </c>
      <c r="G30" s="49">
        <f>G24-G29</f>
        <v>82240537.160000011</v>
      </c>
    </row>
    <row r="31" spans="1:7" s="1" customFormat="1" ht="13.5" thickTop="1" x14ac:dyDescent="0.2">
      <c r="A31" s="25"/>
      <c r="B31" s="47"/>
      <c r="C31" s="17"/>
      <c r="D31" s="38"/>
      <c r="E31" s="46"/>
      <c r="F31" s="46"/>
      <c r="G31" s="46"/>
    </row>
    <row r="32" spans="1:7" s="1" customFormat="1" ht="15.75" x14ac:dyDescent="0.25">
      <c r="A32" s="25"/>
      <c r="B32" s="26"/>
      <c r="C32" s="27"/>
      <c r="D32" s="28"/>
      <c r="E32" s="28"/>
      <c r="F32" s="28"/>
      <c r="G32"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31"/>
  <sheetViews>
    <sheetView workbookViewId="0">
      <selection activeCell="F8" sqref="F8"/>
    </sheetView>
  </sheetViews>
  <sheetFormatPr baseColWidth="10" defaultRowHeight="12.75" x14ac:dyDescent="0.2"/>
  <cols>
    <col min="1" max="1" width="7.85546875" style="95" customWidth="1"/>
    <col min="2" max="2" width="52.28515625" style="95" customWidth="1"/>
    <col min="3" max="3" width="16.85546875" style="94" customWidth="1"/>
    <col min="4" max="4" width="18.42578125" style="94" customWidth="1"/>
    <col min="5" max="5" width="20.5703125" style="94" customWidth="1"/>
    <col min="6" max="6" width="20" style="95" customWidth="1"/>
    <col min="7" max="7" width="19.85546875" style="95" customWidth="1"/>
    <col min="8" max="233" width="11.42578125" style="95"/>
    <col min="234" max="234" width="2.7109375" style="95" customWidth="1"/>
    <col min="235" max="235" width="47.5703125" style="95" customWidth="1"/>
    <col min="236" max="236" width="17" style="95" customWidth="1"/>
    <col min="237" max="237" width="14" style="95" customWidth="1"/>
    <col min="238" max="238" width="15.7109375" style="95" customWidth="1"/>
    <col min="239" max="239" width="11.42578125" style="95"/>
    <col min="240" max="240" width="15" style="95" customWidth="1"/>
    <col min="241" max="489" width="11.42578125" style="95"/>
    <col min="490" max="490" width="2.7109375" style="95" customWidth="1"/>
    <col min="491" max="491" width="47.5703125" style="95" customWidth="1"/>
    <col min="492" max="492" width="17" style="95" customWidth="1"/>
    <col min="493" max="493" width="14" style="95" customWidth="1"/>
    <col min="494" max="494" width="15.7109375" style="95" customWidth="1"/>
    <col min="495" max="495" width="11.42578125" style="95"/>
    <col min="496" max="496" width="15" style="95" customWidth="1"/>
    <col min="497" max="745" width="11.42578125" style="95"/>
    <col min="746" max="746" width="2.7109375" style="95" customWidth="1"/>
    <col min="747" max="747" width="47.5703125" style="95" customWidth="1"/>
    <col min="748" max="748" width="17" style="95" customWidth="1"/>
    <col min="749" max="749" width="14" style="95" customWidth="1"/>
    <col min="750" max="750" width="15.7109375" style="95" customWidth="1"/>
    <col min="751" max="751" width="11.42578125" style="95"/>
    <col min="752" max="752" width="15" style="95" customWidth="1"/>
    <col min="753" max="1001" width="11.42578125" style="95"/>
    <col min="1002" max="1002" width="2.7109375" style="95" customWidth="1"/>
    <col min="1003" max="1003" width="47.5703125" style="95" customWidth="1"/>
    <col min="1004" max="1004" width="17" style="95" customWidth="1"/>
    <col min="1005" max="1005" width="14" style="95" customWidth="1"/>
    <col min="1006" max="1006" width="15.7109375" style="95" customWidth="1"/>
    <col min="1007" max="1007" width="11.42578125" style="95"/>
    <col min="1008" max="1008" width="15" style="95" customWidth="1"/>
    <col min="1009" max="1257" width="11.42578125" style="95"/>
    <col min="1258" max="1258" width="2.7109375" style="95" customWidth="1"/>
    <col min="1259" max="1259" width="47.5703125" style="95" customWidth="1"/>
    <col min="1260" max="1260" width="17" style="95" customWidth="1"/>
    <col min="1261" max="1261" width="14" style="95" customWidth="1"/>
    <col min="1262" max="1262" width="15.7109375" style="95" customWidth="1"/>
    <col min="1263" max="1263" width="11.42578125" style="95"/>
    <col min="1264" max="1264" width="15" style="95" customWidth="1"/>
    <col min="1265" max="1513" width="11.42578125" style="95"/>
    <col min="1514" max="1514" width="2.7109375" style="95" customWidth="1"/>
    <col min="1515" max="1515" width="47.5703125" style="95" customWidth="1"/>
    <col min="1516" max="1516" width="17" style="95" customWidth="1"/>
    <col min="1517" max="1517" width="14" style="95" customWidth="1"/>
    <col min="1518" max="1518" width="15.7109375" style="95" customWidth="1"/>
    <col min="1519" max="1519" width="11.42578125" style="95"/>
    <col min="1520" max="1520" width="15" style="95" customWidth="1"/>
    <col min="1521" max="1769" width="11.42578125" style="95"/>
    <col min="1770" max="1770" width="2.7109375" style="95" customWidth="1"/>
    <col min="1771" max="1771" width="47.5703125" style="95" customWidth="1"/>
    <col min="1772" max="1772" width="17" style="95" customWidth="1"/>
    <col min="1773" max="1773" width="14" style="95" customWidth="1"/>
    <col min="1774" max="1774" width="15.7109375" style="95" customWidth="1"/>
    <col min="1775" max="1775" width="11.42578125" style="95"/>
    <col min="1776" max="1776" width="15" style="95" customWidth="1"/>
    <col min="1777" max="2025" width="11.42578125" style="95"/>
    <col min="2026" max="2026" width="2.7109375" style="95" customWidth="1"/>
    <col min="2027" max="2027" width="47.5703125" style="95" customWidth="1"/>
    <col min="2028" max="2028" width="17" style="95" customWidth="1"/>
    <col min="2029" max="2029" width="14" style="95" customWidth="1"/>
    <col min="2030" max="2030" width="15.7109375" style="95" customWidth="1"/>
    <col min="2031" max="2031" width="11.42578125" style="95"/>
    <col min="2032" max="2032" width="15" style="95" customWidth="1"/>
    <col min="2033" max="2281" width="11.42578125" style="95"/>
    <col min="2282" max="2282" width="2.7109375" style="95" customWidth="1"/>
    <col min="2283" max="2283" width="47.5703125" style="95" customWidth="1"/>
    <col min="2284" max="2284" width="17" style="95" customWidth="1"/>
    <col min="2285" max="2285" width="14" style="95" customWidth="1"/>
    <col min="2286" max="2286" width="15.7109375" style="95" customWidth="1"/>
    <col min="2287" max="2287" width="11.42578125" style="95"/>
    <col min="2288" max="2288" width="15" style="95" customWidth="1"/>
    <col min="2289" max="2537" width="11.42578125" style="95"/>
    <col min="2538" max="2538" width="2.7109375" style="95" customWidth="1"/>
    <col min="2539" max="2539" width="47.5703125" style="95" customWidth="1"/>
    <col min="2540" max="2540" width="17" style="95" customWidth="1"/>
    <col min="2541" max="2541" width="14" style="95" customWidth="1"/>
    <col min="2542" max="2542" width="15.7109375" style="95" customWidth="1"/>
    <col min="2543" max="2543" width="11.42578125" style="95"/>
    <col min="2544" max="2544" width="15" style="95" customWidth="1"/>
    <col min="2545" max="2793" width="11.42578125" style="95"/>
    <col min="2794" max="2794" width="2.7109375" style="95" customWidth="1"/>
    <col min="2795" max="2795" width="47.5703125" style="95" customWidth="1"/>
    <col min="2796" max="2796" width="17" style="95" customWidth="1"/>
    <col min="2797" max="2797" width="14" style="95" customWidth="1"/>
    <col min="2798" max="2798" width="15.7109375" style="95" customWidth="1"/>
    <col min="2799" max="2799" width="11.42578125" style="95"/>
    <col min="2800" max="2800" width="15" style="95" customWidth="1"/>
    <col min="2801" max="3049" width="11.42578125" style="95"/>
    <col min="3050" max="3050" width="2.7109375" style="95" customWidth="1"/>
    <col min="3051" max="3051" width="47.5703125" style="95" customWidth="1"/>
    <col min="3052" max="3052" width="17" style="95" customWidth="1"/>
    <col min="3053" max="3053" width="14" style="95" customWidth="1"/>
    <col min="3054" max="3054" width="15.7109375" style="95" customWidth="1"/>
    <col min="3055" max="3055" width="11.42578125" style="95"/>
    <col min="3056" max="3056" width="15" style="95" customWidth="1"/>
    <col min="3057" max="3305" width="11.42578125" style="95"/>
    <col min="3306" max="3306" width="2.7109375" style="95" customWidth="1"/>
    <col min="3307" max="3307" width="47.5703125" style="95" customWidth="1"/>
    <col min="3308" max="3308" width="17" style="95" customWidth="1"/>
    <col min="3309" max="3309" width="14" style="95" customWidth="1"/>
    <col min="3310" max="3310" width="15.7109375" style="95" customWidth="1"/>
    <col min="3311" max="3311" width="11.42578125" style="95"/>
    <col min="3312" max="3312" width="15" style="95" customWidth="1"/>
    <col min="3313" max="3561" width="11.42578125" style="95"/>
    <col min="3562" max="3562" width="2.7109375" style="95" customWidth="1"/>
    <col min="3563" max="3563" width="47.5703125" style="95" customWidth="1"/>
    <col min="3564" max="3564" width="17" style="95" customWidth="1"/>
    <col min="3565" max="3565" width="14" style="95" customWidth="1"/>
    <col min="3566" max="3566" width="15.7109375" style="95" customWidth="1"/>
    <col min="3567" max="3567" width="11.42578125" style="95"/>
    <col min="3568" max="3568" width="15" style="95" customWidth="1"/>
    <col min="3569" max="3817" width="11.42578125" style="95"/>
    <col min="3818" max="3818" width="2.7109375" style="95" customWidth="1"/>
    <col min="3819" max="3819" width="47.5703125" style="95" customWidth="1"/>
    <col min="3820" max="3820" width="17" style="95" customWidth="1"/>
    <col min="3821" max="3821" width="14" style="95" customWidth="1"/>
    <col min="3822" max="3822" width="15.7109375" style="95" customWidth="1"/>
    <col min="3823" max="3823" width="11.42578125" style="95"/>
    <col min="3824" max="3824" width="15" style="95" customWidth="1"/>
    <col min="3825" max="4073" width="11.42578125" style="95"/>
    <col min="4074" max="4074" width="2.7109375" style="95" customWidth="1"/>
    <col min="4075" max="4075" width="47.5703125" style="95" customWidth="1"/>
    <col min="4076" max="4076" width="17" style="95" customWidth="1"/>
    <col min="4077" max="4077" width="14" style="95" customWidth="1"/>
    <col min="4078" max="4078" width="15.7109375" style="95" customWidth="1"/>
    <col min="4079" max="4079" width="11.42578125" style="95"/>
    <col min="4080" max="4080" width="15" style="95" customWidth="1"/>
    <col min="4081" max="4329" width="11.42578125" style="95"/>
    <col min="4330" max="4330" width="2.7109375" style="95" customWidth="1"/>
    <col min="4331" max="4331" width="47.5703125" style="95" customWidth="1"/>
    <col min="4332" max="4332" width="17" style="95" customWidth="1"/>
    <col min="4333" max="4333" width="14" style="95" customWidth="1"/>
    <col min="4334" max="4334" width="15.7109375" style="95" customWidth="1"/>
    <col min="4335" max="4335" width="11.42578125" style="95"/>
    <col min="4336" max="4336" width="15" style="95" customWidth="1"/>
    <col min="4337" max="4585" width="11.42578125" style="95"/>
    <col min="4586" max="4586" width="2.7109375" style="95" customWidth="1"/>
    <col min="4587" max="4587" width="47.5703125" style="95" customWidth="1"/>
    <col min="4588" max="4588" width="17" style="95" customWidth="1"/>
    <col min="4589" max="4589" width="14" style="95" customWidth="1"/>
    <col min="4590" max="4590" width="15.7109375" style="95" customWidth="1"/>
    <col min="4591" max="4591" width="11.42578125" style="95"/>
    <col min="4592" max="4592" width="15" style="95" customWidth="1"/>
    <col min="4593" max="4841" width="11.42578125" style="95"/>
    <col min="4842" max="4842" width="2.7109375" style="95" customWidth="1"/>
    <col min="4843" max="4843" width="47.5703125" style="95" customWidth="1"/>
    <col min="4844" max="4844" width="17" style="95" customWidth="1"/>
    <col min="4845" max="4845" width="14" style="95" customWidth="1"/>
    <col min="4846" max="4846" width="15.7109375" style="95" customWidth="1"/>
    <col min="4847" max="4847" width="11.42578125" style="95"/>
    <col min="4848" max="4848" width="15" style="95" customWidth="1"/>
    <col min="4849" max="5097" width="11.42578125" style="95"/>
    <col min="5098" max="5098" width="2.7109375" style="95" customWidth="1"/>
    <col min="5099" max="5099" width="47.5703125" style="95" customWidth="1"/>
    <col min="5100" max="5100" width="17" style="95" customWidth="1"/>
    <col min="5101" max="5101" width="14" style="95" customWidth="1"/>
    <col min="5102" max="5102" width="15.7109375" style="95" customWidth="1"/>
    <col min="5103" max="5103" width="11.42578125" style="95"/>
    <col min="5104" max="5104" width="15" style="95" customWidth="1"/>
    <col min="5105" max="5353" width="11.42578125" style="95"/>
    <col min="5354" max="5354" width="2.7109375" style="95" customWidth="1"/>
    <col min="5355" max="5355" width="47.5703125" style="95" customWidth="1"/>
    <col min="5356" max="5356" width="17" style="95" customWidth="1"/>
    <col min="5357" max="5357" width="14" style="95" customWidth="1"/>
    <col min="5358" max="5358" width="15.7109375" style="95" customWidth="1"/>
    <col min="5359" max="5359" width="11.42578125" style="95"/>
    <col min="5360" max="5360" width="15" style="95" customWidth="1"/>
    <col min="5361" max="5609" width="11.42578125" style="95"/>
    <col min="5610" max="5610" width="2.7109375" style="95" customWidth="1"/>
    <col min="5611" max="5611" width="47.5703125" style="95" customWidth="1"/>
    <col min="5612" max="5612" width="17" style="95" customWidth="1"/>
    <col min="5613" max="5613" width="14" style="95" customWidth="1"/>
    <col min="5614" max="5614" width="15.7109375" style="95" customWidth="1"/>
    <col min="5615" max="5615" width="11.42578125" style="95"/>
    <col min="5616" max="5616" width="15" style="95" customWidth="1"/>
    <col min="5617" max="5865" width="11.42578125" style="95"/>
    <col min="5866" max="5866" width="2.7109375" style="95" customWidth="1"/>
    <col min="5867" max="5867" width="47.5703125" style="95" customWidth="1"/>
    <col min="5868" max="5868" width="17" style="95" customWidth="1"/>
    <col min="5869" max="5869" width="14" style="95" customWidth="1"/>
    <col min="5870" max="5870" width="15.7109375" style="95" customWidth="1"/>
    <col min="5871" max="5871" width="11.42578125" style="95"/>
    <col min="5872" max="5872" width="15" style="95" customWidth="1"/>
    <col min="5873" max="6121" width="11.42578125" style="95"/>
    <col min="6122" max="6122" width="2.7109375" style="95" customWidth="1"/>
    <col min="6123" max="6123" width="47.5703125" style="95" customWidth="1"/>
    <col min="6124" max="6124" width="17" style="95" customWidth="1"/>
    <col min="6125" max="6125" width="14" style="95" customWidth="1"/>
    <col min="6126" max="6126" width="15.7109375" style="95" customWidth="1"/>
    <col min="6127" max="6127" width="11.42578125" style="95"/>
    <col min="6128" max="6128" width="15" style="95" customWidth="1"/>
    <col min="6129" max="6377" width="11.42578125" style="95"/>
    <col min="6378" max="6378" width="2.7109375" style="95" customWidth="1"/>
    <col min="6379" max="6379" width="47.5703125" style="95" customWidth="1"/>
    <col min="6380" max="6380" width="17" style="95" customWidth="1"/>
    <col min="6381" max="6381" width="14" style="95" customWidth="1"/>
    <col min="6382" max="6382" width="15.7109375" style="95" customWidth="1"/>
    <col min="6383" max="6383" width="11.42578125" style="95"/>
    <col min="6384" max="6384" width="15" style="95" customWidth="1"/>
    <col min="6385" max="6633" width="11.42578125" style="95"/>
    <col min="6634" max="6634" width="2.7109375" style="95" customWidth="1"/>
    <col min="6635" max="6635" width="47.5703125" style="95" customWidth="1"/>
    <col min="6636" max="6636" width="17" style="95" customWidth="1"/>
    <col min="6637" max="6637" width="14" style="95" customWidth="1"/>
    <col min="6638" max="6638" width="15.7109375" style="95" customWidth="1"/>
    <col min="6639" max="6639" width="11.42578125" style="95"/>
    <col min="6640" max="6640" width="15" style="95" customWidth="1"/>
    <col min="6641" max="6889" width="11.42578125" style="95"/>
    <col min="6890" max="6890" width="2.7109375" style="95" customWidth="1"/>
    <col min="6891" max="6891" width="47.5703125" style="95" customWidth="1"/>
    <col min="6892" max="6892" width="17" style="95" customWidth="1"/>
    <col min="6893" max="6893" width="14" style="95" customWidth="1"/>
    <col min="6894" max="6894" width="15.7109375" style="95" customWidth="1"/>
    <col min="6895" max="6895" width="11.42578125" style="95"/>
    <col min="6896" max="6896" width="15" style="95" customWidth="1"/>
    <col min="6897" max="7145" width="11.42578125" style="95"/>
    <col min="7146" max="7146" width="2.7109375" style="95" customWidth="1"/>
    <col min="7147" max="7147" width="47.5703125" style="95" customWidth="1"/>
    <col min="7148" max="7148" width="17" style="95" customWidth="1"/>
    <col min="7149" max="7149" width="14" style="95" customWidth="1"/>
    <col min="7150" max="7150" width="15.7109375" style="95" customWidth="1"/>
    <col min="7151" max="7151" width="11.42578125" style="95"/>
    <col min="7152" max="7152" width="15" style="95" customWidth="1"/>
    <col min="7153" max="7401" width="11.42578125" style="95"/>
    <col min="7402" max="7402" width="2.7109375" style="95" customWidth="1"/>
    <col min="7403" max="7403" width="47.5703125" style="95" customWidth="1"/>
    <col min="7404" max="7404" width="17" style="95" customWidth="1"/>
    <col min="7405" max="7405" width="14" style="95" customWidth="1"/>
    <col min="7406" max="7406" width="15.7109375" style="95" customWidth="1"/>
    <col min="7407" max="7407" width="11.42578125" style="95"/>
    <col min="7408" max="7408" width="15" style="95" customWidth="1"/>
    <col min="7409" max="7657" width="11.42578125" style="95"/>
    <col min="7658" max="7658" width="2.7109375" style="95" customWidth="1"/>
    <col min="7659" max="7659" width="47.5703125" style="95" customWidth="1"/>
    <col min="7660" max="7660" width="17" style="95" customWidth="1"/>
    <col min="7661" max="7661" width="14" style="95" customWidth="1"/>
    <col min="7662" max="7662" width="15.7109375" style="95" customWidth="1"/>
    <col min="7663" max="7663" width="11.42578125" style="95"/>
    <col min="7664" max="7664" width="15" style="95" customWidth="1"/>
    <col min="7665" max="7913" width="11.42578125" style="95"/>
    <col min="7914" max="7914" width="2.7109375" style="95" customWidth="1"/>
    <col min="7915" max="7915" width="47.5703125" style="95" customWidth="1"/>
    <col min="7916" max="7916" width="17" style="95" customWidth="1"/>
    <col min="7917" max="7917" width="14" style="95" customWidth="1"/>
    <col min="7918" max="7918" width="15.7109375" style="95" customWidth="1"/>
    <col min="7919" max="7919" width="11.42578125" style="95"/>
    <col min="7920" max="7920" width="15" style="95" customWidth="1"/>
    <col min="7921" max="8169" width="11.42578125" style="95"/>
    <col min="8170" max="8170" width="2.7109375" style="95" customWidth="1"/>
    <col min="8171" max="8171" width="47.5703125" style="95" customWidth="1"/>
    <col min="8172" max="8172" width="17" style="95" customWidth="1"/>
    <col min="8173" max="8173" width="14" style="95" customWidth="1"/>
    <col min="8174" max="8174" width="15.7109375" style="95" customWidth="1"/>
    <col min="8175" max="8175" width="11.42578125" style="95"/>
    <col min="8176" max="8176" width="15" style="95" customWidth="1"/>
    <col min="8177" max="8425" width="11.42578125" style="95"/>
    <col min="8426" max="8426" width="2.7109375" style="95" customWidth="1"/>
    <col min="8427" max="8427" width="47.5703125" style="95" customWidth="1"/>
    <col min="8428" max="8428" width="17" style="95" customWidth="1"/>
    <col min="8429" max="8429" width="14" style="95" customWidth="1"/>
    <col min="8430" max="8430" width="15.7109375" style="95" customWidth="1"/>
    <col min="8431" max="8431" width="11.42578125" style="95"/>
    <col min="8432" max="8432" width="15" style="95" customWidth="1"/>
    <col min="8433" max="8681" width="11.42578125" style="95"/>
    <col min="8682" max="8682" width="2.7109375" style="95" customWidth="1"/>
    <col min="8683" max="8683" width="47.5703125" style="95" customWidth="1"/>
    <col min="8684" max="8684" width="17" style="95" customWidth="1"/>
    <col min="8685" max="8685" width="14" style="95" customWidth="1"/>
    <col min="8686" max="8686" width="15.7109375" style="95" customWidth="1"/>
    <col min="8687" max="8687" width="11.42578125" style="95"/>
    <col min="8688" max="8688" width="15" style="95" customWidth="1"/>
    <col min="8689" max="8937" width="11.42578125" style="95"/>
    <col min="8938" max="8938" width="2.7109375" style="95" customWidth="1"/>
    <col min="8939" max="8939" width="47.5703125" style="95" customWidth="1"/>
    <col min="8940" max="8940" width="17" style="95" customWidth="1"/>
    <col min="8941" max="8941" width="14" style="95" customWidth="1"/>
    <col min="8942" max="8942" width="15.7109375" style="95" customWidth="1"/>
    <col min="8943" max="8943" width="11.42578125" style="95"/>
    <col min="8944" max="8944" width="15" style="95" customWidth="1"/>
    <col min="8945" max="9193" width="11.42578125" style="95"/>
    <col min="9194" max="9194" width="2.7109375" style="95" customWidth="1"/>
    <col min="9195" max="9195" width="47.5703125" style="95" customWidth="1"/>
    <col min="9196" max="9196" width="17" style="95" customWidth="1"/>
    <col min="9197" max="9197" width="14" style="95" customWidth="1"/>
    <col min="9198" max="9198" width="15.7109375" style="95" customWidth="1"/>
    <col min="9199" max="9199" width="11.42578125" style="95"/>
    <col min="9200" max="9200" width="15" style="95" customWidth="1"/>
    <col min="9201" max="9449" width="11.42578125" style="95"/>
    <col min="9450" max="9450" width="2.7109375" style="95" customWidth="1"/>
    <col min="9451" max="9451" width="47.5703125" style="95" customWidth="1"/>
    <col min="9452" max="9452" width="17" style="95" customWidth="1"/>
    <col min="9453" max="9453" width="14" style="95" customWidth="1"/>
    <col min="9454" max="9454" width="15.7109375" style="95" customWidth="1"/>
    <col min="9455" max="9455" width="11.42578125" style="95"/>
    <col min="9456" max="9456" width="15" style="95" customWidth="1"/>
    <col min="9457" max="9705" width="11.42578125" style="95"/>
    <col min="9706" max="9706" width="2.7109375" style="95" customWidth="1"/>
    <col min="9707" max="9707" width="47.5703125" style="95" customWidth="1"/>
    <col min="9708" max="9708" width="17" style="95" customWidth="1"/>
    <col min="9709" max="9709" width="14" style="95" customWidth="1"/>
    <col min="9710" max="9710" width="15.7109375" style="95" customWidth="1"/>
    <col min="9711" max="9711" width="11.42578125" style="95"/>
    <col min="9712" max="9712" width="15" style="95" customWidth="1"/>
    <col min="9713" max="9961" width="11.42578125" style="95"/>
    <col min="9962" max="9962" width="2.7109375" style="95" customWidth="1"/>
    <col min="9963" max="9963" width="47.5703125" style="95" customWidth="1"/>
    <col min="9964" max="9964" width="17" style="95" customWidth="1"/>
    <col min="9965" max="9965" width="14" style="95" customWidth="1"/>
    <col min="9966" max="9966" width="15.7109375" style="95" customWidth="1"/>
    <col min="9967" max="9967" width="11.42578125" style="95"/>
    <col min="9968" max="9968" width="15" style="95" customWidth="1"/>
    <col min="9969" max="10217" width="11.42578125" style="95"/>
    <col min="10218" max="10218" width="2.7109375" style="95" customWidth="1"/>
    <col min="10219" max="10219" width="47.5703125" style="95" customWidth="1"/>
    <col min="10220" max="10220" width="17" style="95" customWidth="1"/>
    <col min="10221" max="10221" width="14" style="95" customWidth="1"/>
    <col min="10222" max="10222" width="15.7109375" style="95" customWidth="1"/>
    <col min="10223" max="10223" width="11.42578125" style="95"/>
    <col min="10224" max="10224" width="15" style="95" customWidth="1"/>
    <col min="10225" max="10473" width="11.42578125" style="95"/>
    <col min="10474" max="10474" width="2.7109375" style="95" customWidth="1"/>
    <col min="10475" max="10475" width="47.5703125" style="95" customWidth="1"/>
    <col min="10476" max="10476" width="17" style="95" customWidth="1"/>
    <col min="10477" max="10477" width="14" style="95" customWidth="1"/>
    <col min="10478" max="10478" width="15.7109375" style="95" customWidth="1"/>
    <col min="10479" max="10479" width="11.42578125" style="95"/>
    <col min="10480" max="10480" width="15" style="95" customWidth="1"/>
    <col min="10481" max="10729" width="11.42578125" style="95"/>
    <col min="10730" max="10730" width="2.7109375" style="95" customWidth="1"/>
    <col min="10731" max="10731" width="47.5703125" style="95" customWidth="1"/>
    <col min="10732" max="10732" width="17" style="95" customWidth="1"/>
    <col min="10733" max="10733" width="14" style="95" customWidth="1"/>
    <col min="10734" max="10734" width="15.7109375" style="95" customWidth="1"/>
    <col min="10735" max="10735" width="11.42578125" style="95"/>
    <col min="10736" max="10736" width="15" style="95" customWidth="1"/>
    <col min="10737" max="10985" width="11.42578125" style="95"/>
    <col min="10986" max="10986" width="2.7109375" style="95" customWidth="1"/>
    <col min="10987" max="10987" width="47.5703125" style="95" customWidth="1"/>
    <col min="10988" max="10988" width="17" style="95" customWidth="1"/>
    <col min="10989" max="10989" width="14" style="95" customWidth="1"/>
    <col min="10990" max="10990" width="15.7109375" style="95" customWidth="1"/>
    <col min="10991" max="10991" width="11.42578125" style="95"/>
    <col min="10992" max="10992" width="15" style="95" customWidth="1"/>
    <col min="10993" max="11241" width="11.42578125" style="95"/>
    <col min="11242" max="11242" width="2.7109375" style="95" customWidth="1"/>
    <col min="11243" max="11243" width="47.5703125" style="95" customWidth="1"/>
    <col min="11244" max="11244" width="17" style="95" customWidth="1"/>
    <col min="11245" max="11245" width="14" style="95" customWidth="1"/>
    <col min="11246" max="11246" width="15.7109375" style="95" customWidth="1"/>
    <col min="11247" max="11247" width="11.42578125" style="95"/>
    <col min="11248" max="11248" width="15" style="95" customWidth="1"/>
    <col min="11249" max="11497" width="11.42578125" style="95"/>
    <col min="11498" max="11498" width="2.7109375" style="95" customWidth="1"/>
    <col min="11499" max="11499" width="47.5703125" style="95" customWidth="1"/>
    <col min="11500" max="11500" width="17" style="95" customWidth="1"/>
    <col min="11501" max="11501" width="14" style="95" customWidth="1"/>
    <col min="11502" max="11502" width="15.7109375" style="95" customWidth="1"/>
    <col min="11503" max="11503" width="11.42578125" style="95"/>
    <col min="11504" max="11504" width="15" style="95" customWidth="1"/>
    <col min="11505" max="11753" width="11.42578125" style="95"/>
    <col min="11754" max="11754" width="2.7109375" style="95" customWidth="1"/>
    <col min="11755" max="11755" width="47.5703125" style="95" customWidth="1"/>
    <col min="11756" max="11756" width="17" style="95" customWidth="1"/>
    <col min="11757" max="11757" width="14" style="95" customWidth="1"/>
    <col min="11758" max="11758" width="15.7109375" style="95" customWidth="1"/>
    <col min="11759" max="11759" width="11.42578125" style="95"/>
    <col min="11760" max="11760" width="15" style="95" customWidth="1"/>
    <col min="11761" max="12009" width="11.42578125" style="95"/>
    <col min="12010" max="12010" width="2.7109375" style="95" customWidth="1"/>
    <col min="12011" max="12011" width="47.5703125" style="95" customWidth="1"/>
    <col min="12012" max="12012" width="17" style="95" customWidth="1"/>
    <col min="12013" max="12013" width="14" style="95" customWidth="1"/>
    <col min="12014" max="12014" width="15.7109375" style="95" customWidth="1"/>
    <col min="12015" max="12015" width="11.42578125" style="95"/>
    <col min="12016" max="12016" width="15" style="95" customWidth="1"/>
    <col min="12017" max="12265" width="11.42578125" style="95"/>
    <col min="12266" max="12266" width="2.7109375" style="95" customWidth="1"/>
    <col min="12267" max="12267" width="47.5703125" style="95" customWidth="1"/>
    <col min="12268" max="12268" width="17" style="95" customWidth="1"/>
    <col min="12269" max="12269" width="14" style="95" customWidth="1"/>
    <col min="12270" max="12270" width="15.7109375" style="95" customWidth="1"/>
    <col min="12271" max="12271" width="11.42578125" style="95"/>
    <col min="12272" max="12272" width="15" style="95" customWidth="1"/>
    <col min="12273" max="12521" width="11.42578125" style="95"/>
    <col min="12522" max="12522" width="2.7109375" style="95" customWidth="1"/>
    <col min="12523" max="12523" width="47.5703125" style="95" customWidth="1"/>
    <col min="12524" max="12524" width="17" style="95" customWidth="1"/>
    <col min="12525" max="12525" width="14" style="95" customWidth="1"/>
    <col min="12526" max="12526" width="15.7109375" style="95" customWidth="1"/>
    <col min="12527" max="12527" width="11.42578125" style="95"/>
    <col min="12528" max="12528" width="15" style="95" customWidth="1"/>
    <col min="12529" max="12777" width="11.42578125" style="95"/>
    <col min="12778" max="12778" width="2.7109375" style="95" customWidth="1"/>
    <col min="12779" max="12779" width="47.5703125" style="95" customWidth="1"/>
    <col min="12780" max="12780" width="17" style="95" customWidth="1"/>
    <col min="12781" max="12781" width="14" style="95" customWidth="1"/>
    <col min="12782" max="12782" width="15.7109375" style="95" customWidth="1"/>
    <col min="12783" max="12783" width="11.42578125" style="95"/>
    <col min="12784" max="12784" width="15" style="95" customWidth="1"/>
    <col min="12785" max="13033" width="11.42578125" style="95"/>
    <col min="13034" max="13034" width="2.7109375" style="95" customWidth="1"/>
    <col min="13035" max="13035" width="47.5703125" style="95" customWidth="1"/>
    <col min="13036" max="13036" width="17" style="95" customWidth="1"/>
    <col min="13037" max="13037" width="14" style="95" customWidth="1"/>
    <col min="13038" max="13038" width="15.7109375" style="95" customWidth="1"/>
    <col min="13039" max="13039" width="11.42578125" style="95"/>
    <col min="13040" max="13040" width="15" style="95" customWidth="1"/>
    <col min="13041" max="13289" width="11.42578125" style="95"/>
    <col min="13290" max="13290" width="2.7109375" style="95" customWidth="1"/>
    <col min="13291" max="13291" width="47.5703125" style="95" customWidth="1"/>
    <col min="13292" max="13292" width="17" style="95" customWidth="1"/>
    <col min="13293" max="13293" width="14" style="95" customWidth="1"/>
    <col min="13294" max="13294" width="15.7109375" style="95" customWidth="1"/>
    <col min="13295" max="13295" width="11.42578125" style="95"/>
    <col min="13296" max="13296" width="15" style="95" customWidth="1"/>
    <col min="13297" max="13545" width="11.42578125" style="95"/>
    <col min="13546" max="13546" width="2.7109375" style="95" customWidth="1"/>
    <col min="13547" max="13547" width="47.5703125" style="95" customWidth="1"/>
    <col min="13548" max="13548" width="17" style="95" customWidth="1"/>
    <col min="13549" max="13549" width="14" style="95" customWidth="1"/>
    <col min="13550" max="13550" width="15.7109375" style="95" customWidth="1"/>
    <col min="13551" max="13551" width="11.42578125" style="95"/>
    <col min="13552" max="13552" width="15" style="95" customWidth="1"/>
    <col min="13553" max="13801" width="11.42578125" style="95"/>
    <col min="13802" max="13802" width="2.7109375" style="95" customWidth="1"/>
    <col min="13803" max="13803" width="47.5703125" style="95" customWidth="1"/>
    <col min="13804" max="13804" width="17" style="95" customWidth="1"/>
    <col min="13805" max="13805" width="14" style="95" customWidth="1"/>
    <col min="13806" max="13806" width="15.7109375" style="95" customWidth="1"/>
    <col min="13807" max="13807" width="11.42578125" style="95"/>
    <col min="13808" max="13808" width="15" style="95" customWidth="1"/>
    <col min="13809" max="14057" width="11.42578125" style="95"/>
    <col min="14058" max="14058" width="2.7109375" style="95" customWidth="1"/>
    <col min="14059" max="14059" width="47.5703125" style="95" customWidth="1"/>
    <col min="14060" max="14060" width="17" style="95" customWidth="1"/>
    <col min="14061" max="14061" width="14" style="95" customWidth="1"/>
    <col min="14062" max="14062" width="15.7109375" style="95" customWidth="1"/>
    <col min="14063" max="14063" width="11.42578125" style="95"/>
    <col min="14064" max="14064" width="15" style="95" customWidth="1"/>
    <col min="14065" max="14313" width="11.42578125" style="95"/>
    <col min="14314" max="14314" width="2.7109375" style="95" customWidth="1"/>
    <col min="14315" max="14315" width="47.5703125" style="95" customWidth="1"/>
    <col min="14316" max="14316" width="17" style="95" customWidth="1"/>
    <col min="14317" max="14317" width="14" style="95" customWidth="1"/>
    <col min="14318" max="14318" width="15.7109375" style="95" customWidth="1"/>
    <col min="14319" max="14319" width="11.42578125" style="95"/>
    <col min="14320" max="14320" width="15" style="95" customWidth="1"/>
    <col min="14321" max="14569" width="11.42578125" style="95"/>
    <col min="14570" max="14570" width="2.7109375" style="95" customWidth="1"/>
    <col min="14571" max="14571" width="47.5703125" style="95" customWidth="1"/>
    <col min="14572" max="14572" width="17" style="95" customWidth="1"/>
    <col min="14573" max="14573" width="14" style="95" customWidth="1"/>
    <col min="14574" max="14574" width="15.7109375" style="95" customWidth="1"/>
    <col min="14575" max="14575" width="11.42578125" style="95"/>
    <col min="14576" max="14576" width="15" style="95" customWidth="1"/>
    <col min="14577" max="14825" width="11.42578125" style="95"/>
    <col min="14826" max="14826" width="2.7109375" style="95" customWidth="1"/>
    <col min="14827" max="14827" width="47.5703125" style="95" customWidth="1"/>
    <col min="14828" max="14828" width="17" style="95" customWidth="1"/>
    <col min="14829" max="14829" width="14" style="95" customWidth="1"/>
    <col min="14830" max="14830" width="15.7109375" style="95" customWidth="1"/>
    <col min="14831" max="14831" width="11.42578125" style="95"/>
    <col min="14832" max="14832" width="15" style="95" customWidth="1"/>
    <col min="14833" max="15081" width="11.42578125" style="95"/>
    <col min="15082" max="15082" width="2.7109375" style="95" customWidth="1"/>
    <col min="15083" max="15083" width="47.5703125" style="95" customWidth="1"/>
    <col min="15084" max="15084" width="17" style="95" customWidth="1"/>
    <col min="15085" max="15085" width="14" style="95" customWidth="1"/>
    <col min="15086" max="15086" width="15.7109375" style="95" customWidth="1"/>
    <col min="15087" max="15087" width="11.42578125" style="95"/>
    <col min="15088" max="15088" width="15" style="95" customWidth="1"/>
    <col min="15089" max="15337" width="11.42578125" style="95"/>
    <col min="15338" max="15338" width="2.7109375" style="95" customWidth="1"/>
    <col min="15339" max="15339" width="47.5703125" style="95" customWidth="1"/>
    <col min="15340" max="15340" width="17" style="95" customWidth="1"/>
    <col min="15341" max="15341" width="14" style="95" customWidth="1"/>
    <col min="15342" max="15342" width="15.7109375" style="95" customWidth="1"/>
    <col min="15343" max="15343" width="11.42578125" style="95"/>
    <col min="15344" max="15344" width="15" style="95" customWidth="1"/>
    <col min="15345" max="15593" width="11.42578125" style="95"/>
    <col min="15594" max="15594" width="2.7109375" style="95" customWidth="1"/>
    <col min="15595" max="15595" width="47.5703125" style="95" customWidth="1"/>
    <col min="15596" max="15596" width="17" style="95" customWidth="1"/>
    <col min="15597" max="15597" width="14" style="95" customWidth="1"/>
    <col min="15598" max="15598" width="15.7109375" style="95" customWidth="1"/>
    <col min="15599" max="15599" width="11.42578125" style="95"/>
    <col min="15600" max="15600" width="15" style="95" customWidth="1"/>
    <col min="15601" max="15849" width="11.42578125" style="95"/>
    <col min="15850" max="15850" width="2.7109375" style="95" customWidth="1"/>
    <col min="15851" max="15851" width="47.5703125" style="95" customWidth="1"/>
    <col min="15852" max="15852" width="17" style="95" customWidth="1"/>
    <col min="15853" max="15853" width="14" style="95" customWidth="1"/>
    <col min="15854" max="15854" width="15.7109375" style="95" customWidth="1"/>
    <col min="15855" max="15855" width="11.42578125" style="95"/>
    <col min="15856" max="15856" width="15" style="95" customWidth="1"/>
    <col min="15857" max="16105" width="11.42578125" style="95"/>
    <col min="16106" max="16106" width="2.7109375" style="95" customWidth="1"/>
    <col min="16107" max="16107" width="47.5703125" style="95" customWidth="1"/>
    <col min="16108" max="16108" width="17" style="95" customWidth="1"/>
    <col min="16109" max="16109" width="14" style="95" customWidth="1"/>
    <col min="16110" max="16110" width="15.7109375" style="95" customWidth="1"/>
    <col min="16111" max="16111" width="11.42578125" style="95"/>
    <col min="16112" max="16112" width="15" style="95" customWidth="1"/>
    <col min="16113" max="16384" width="11.42578125" style="95"/>
  </cols>
  <sheetData>
    <row r="1" spans="2:5" ht="14.25" x14ac:dyDescent="0.2">
      <c r="B1" s="92"/>
      <c r="C1" s="93"/>
      <c r="D1" s="93"/>
    </row>
    <row r="2" spans="2:5" ht="17.25" customHeight="1" x14ac:dyDescent="0.25">
      <c r="B2" s="246" t="s">
        <v>0</v>
      </c>
      <c r="C2" s="246"/>
      <c r="D2" s="246"/>
    </row>
    <row r="3" spans="2:5" ht="15" x14ac:dyDescent="0.25">
      <c r="B3" s="246" t="s">
        <v>1</v>
      </c>
      <c r="C3" s="246"/>
      <c r="D3" s="246"/>
    </row>
    <row r="4" spans="2:5" ht="15" x14ac:dyDescent="0.25">
      <c r="B4" s="247" t="s">
        <v>4</v>
      </c>
      <c r="C4" s="247"/>
      <c r="D4" s="247"/>
    </row>
    <row r="5" spans="2:5" ht="15" x14ac:dyDescent="0.25">
      <c r="B5" s="247" t="s">
        <v>161</v>
      </c>
      <c r="C5" s="247"/>
      <c r="D5" s="247"/>
    </row>
    <row r="6" spans="2:5" ht="13.5" customHeight="1" x14ac:dyDescent="0.25">
      <c r="B6" s="248" t="s">
        <v>2</v>
      </c>
      <c r="C6" s="248"/>
      <c r="D6" s="248"/>
    </row>
    <row r="7" spans="2:5" ht="19.5" customHeight="1" x14ac:dyDescent="0.2">
      <c r="B7" s="96" t="s">
        <v>46</v>
      </c>
      <c r="C7" s="97"/>
      <c r="D7" s="97"/>
    </row>
    <row r="8" spans="2:5" ht="91.5" customHeight="1" x14ac:dyDescent="0.2">
      <c r="B8" s="245" t="s">
        <v>99</v>
      </c>
      <c r="C8" s="245"/>
      <c r="D8" s="245"/>
      <c r="E8" s="98"/>
    </row>
    <row r="9" spans="2:5" x14ac:dyDescent="0.2">
      <c r="B9" s="232"/>
      <c r="C9" s="100"/>
      <c r="D9" s="100"/>
    </row>
    <row r="10" spans="2:5" x14ac:dyDescent="0.2">
      <c r="B10" s="232"/>
      <c r="C10" s="100"/>
      <c r="D10" s="100"/>
    </row>
    <row r="11" spans="2:5" ht="30" customHeight="1" x14ac:dyDescent="0.2">
      <c r="B11" s="241" t="s">
        <v>5</v>
      </c>
      <c r="C11" s="241"/>
      <c r="D11" s="241"/>
    </row>
    <row r="12" spans="2:5" ht="19.5" customHeight="1" x14ac:dyDescent="0.2">
      <c r="B12" s="232"/>
      <c r="C12" s="100"/>
      <c r="D12" s="100"/>
    </row>
    <row r="13" spans="2:5" x14ac:dyDescent="0.2">
      <c r="B13" s="232"/>
      <c r="C13" s="100"/>
      <c r="D13" s="100"/>
    </row>
    <row r="14" spans="2:5" x14ac:dyDescent="0.2">
      <c r="B14" s="101" t="s">
        <v>168</v>
      </c>
      <c r="C14" s="102"/>
      <c r="D14" s="102"/>
    </row>
    <row r="15" spans="2:5" ht="16.5" customHeight="1" x14ac:dyDescent="0.2">
      <c r="B15" s="233" t="s">
        <v>6</v>
      </c>
      <c r="C15" s="104" t="s">
        <v>7</v>
      </c>
      <c r="D15" s="104"/>
    </row>
    <row r="16" spans="2:5" x14ac:dyDescent="0.2">
      <c r="B16" s="105" t="s">
        <v>162</v>
      </c>
      <c r="C16" s="106" t="s">
        <v>163</v>
      </c>
      <c r="D16" s="106"/>
    </row>
    <row r="17" spans="2:4" x14ac:dyDescent="0.2">
      <c r="B17" s="105" t="s">
        <v>176</v>
      </c>
      <c r="C17" s="106" t="s">
        <v>209</v>
      </c>
      <c r="D17" s="106"/>
    </row>
    <row r="18" spans="2:4" x14ac:dyDescent="0.2">
      <c r="B18" s="105" t="s">
        <v>108</v>
      </c>
      <c r="C18" s="106" t="s">
        <v>109</v>
      </c>
      <c r="D18" s="106"/>
    </row>
    <row r="19" spans="2:4" x14ac:dyDescent="0.2">
      <c r="B19" s="105" t="s">
        <v>96</v>
      </c>
      <c r="C19" s="106" t="s">
        <v>177</v>
      </c>
      <c r="D19" s="106"/>
    </row>
    <row r="20" spans="2:4" x14ac:dyDescent="0.2">
      <c r="B20" s="105" t="s">
        <v>164</v>
      </c>
      <c r="C20" s="106" t="s">
        <v>165</v>
      </c>
      <c r="D20" s="106"/>
    </row>
    <row r="21" spans="2:4" x14ac:dyDescent="0.2">
      <c r="B21" s="105" t="s">
        <v>53</v>
      </c>
      <c r="C21" s="106" t="s">
        <v>71</v>
      </c>
      <c r="D21" s="106"/>
    </row>
    <row r="22" spans="2:4" x14ac:dyDescent="0.2">
      <c r="B22" s="105" t="s">
        <v>207</v>
      </c>
      <c r="C22" s="106" t="s">
        <v>208</v>
      </c>
      <c r="D22" s="106"/>
    </row>
    <row r="23" spans="2:4" x14ac:dyDescent="0.2">
      <c r="B23" s="105" t="s">
        <v>8</v>
      </c>
      <c r="C23" s="106" t="s">
        <v>9</v>
      </c>
      <c r="D23" s="106"/>
    </row>
    <row r="24" spans="2:4" x14ac:dyDescent="0.2">
      <c r="B24" s="105" t="s">
        <v>166</v>
      </c>
      <c r="C24" s="106" t="s">
        <v>167</v>
      </c>
      <c r="D24" s="106"/>
    </row>
    <row r="25" spans="2:4" x14ac:dyDescent="0.2">
      <c r="B25" s="105" t="s">
        <v>70</v>
      </c>
      <c r="C25" s="106" t="s">
        <v>10</v>
      </c>
      <c r="D25" s="106"/>
    </row>
    <row r="26" spans="2:4" x14ac:dyDescent="0.2">
      <c r="B26" s="232" t="s">
        <v>126</v>
      </c>
      <c r="C26" s="94" t="s">
        <v>97</v>
      </c>
    </row>
    <row r="27" spans="2:4" x14ac:dyDescent="0.2">
      <c r="B27" s="232" t="s">
        <v>55</v>
      </c>
      <c r="C27" s="100" t="s">
        <v>54</v>
      </c>
      <c r="D27" s="100"/>
    </row>
    <row r="28" spans="2:4" x14ac:dyDescent="0.2">
      <c r="B28" s="232"/>
      <c r="C28" s="100"/>
      <c r="D28" s="100"/>
    </row>
    <row r="29" spans="2:4" x14ac:dyDescent="0.2">
      <c r="B29" s="232"/>
      <c r="C29" s="100"/>
      <c r="D29" s="100"/>
    </row>
    <row r="30" spans="2:4" x14ac:dyDescent="0.2">
      <c r="B30" s="233" t="s">
        <v>68</v>
      </c>
      <c r="C30" s="104"/>
      <c r="D30" s="104"/>
    </row>
    <row r="31" spans="2:4" ht="53.25" customHeight="1" x14ac:dyDescent="0.2">
      <c r="B31" s="249" t="s">
        <v>11</v>
      </c>
      <c r="C31" s="249"/>
      <c r="D31" s="249"/>
    </row>
    <row r="32" spans="2:4" ht="69.75" customHeight="1" x14ac:dyDescent="0.2">
      <c r="B32" s="240" t="s">
        <v>169</v>
      </c>
      <c r="C32" s="240"/>
      <c r="D32" s="240"/>
    </row>
    <row r="33" spans="2:4" ht="24" customHeight="1" x14ac:dyDescent="0.2">
      <c r="B33" s="240"/>
      <c r="C33" s="240"/>
      <c r="D33" s="240"/>
    </row>
    <row r="34" spans="2:4" x14ac:dyDescent="0.2">
      <c r="B34" s="231"/>
      <c r="C34" s="108"/>
      <c r="D34" s="108"/>
    </row>
    <row r="35" spans="2:4" ht="19.5" customHeight="1" x14ac:dyDescent="0.2">
      <c r="B35" s="243" t="s">
        <v>41</v>
      </c>
      <c r="C35" s="243"/>
      <c r="D35" s="243"/>
    </row>
    <row r="36" spans="2:4" ht="34.5" customHeight="1" x14ac:dyDescent="0.2">
      <c r="B36" s="241" t="s">
        <v>56</v>
      </c>
      <c r="C36" s="241"/>
      <c r="D36" s="241"/>
    </row>
    <row r="37" spans="2:4" x14ac:dyDescent="0.2">
      <c r="B37" s="232"/>
      <c r="C37" s="100"/>
      <c r="D37" s="100"/>
    </row>
    <row r="38" spans="2:4" x14ac:dyDescent="0.2">
      <c r="B38" s="109" t="s">
        <v>57</v>
      </c>
      <c r="C38" s="110"/>
      <c r="D38" s="110"/>
    </row>
    <row r="39" spans="2:4" ht="100.5" customHeight="1" x14ac:dyDescent="0.2">
      <c r="B39" s="240" t="s">
        <v>12</v>
      </c>
      <c r="C39" s="240"/>
      <c r="D39" s="240"/>
    </row>
    <row r="40" spans="2:4" x14ac:dyDescent="0.2">
      <c r="B40" s="231"/>
      <c r="C40" s="108"/>
      <c r="D40" s="108"/>
    </row>
    <row r="41" spans="2:4" x14ac:dyDescent="0.2">
      <c r="B41" s="231"/>
      <c r="C41" s="108"/>
      <c r="D41" s="108"/>
    </row>
    <row r="42" spans="2:4" x14ac:dyDescent="0.2">
      <c r="B42" s="231"/>
      <c r="C42" s="108"/>
      <c r="D42" s="108"/>
    </row>
    <row r="43" spans="2:4" x14ac:dyDescent="0.2">
      <c r="B43" s="231"/>
      <c r="C43" s="108"/>
      <c r="D43" s="108"/>
    </row>
    <row r="44" spans="2:4" x14ac:dyDescent="0.2">
      <c r="B44" s="231"/>
      <c r="C44" s="108"/>
      <c r="D44" s="108"/>
    </row>
    <row r="45" spans="2:4" x14ac:dyDescent="0.2">
      <c r="B45" s="109" t="s">
        <v>42</v>
      </c>
      <c r="C45" s="110"/>
      <c r="D45" s="110"/>
    </row>
    <row r="46" spans="2:4" ht="12.75" customHeight="1" x14ac:dyDescent="0.2">
      <c r="B46" s="240" t="s">
        <v>95</v>
      </c>
      <c r="C46" s="240"/>
      <c r="D46" s="240"/>
    </row>
    <row r="47" spans="2:4" x14ac:dyDescent="0.2">
      <c r="B47" s="95" t="s">
        <v>58</v>
      </c>
      <c r="C47" s="111"/>
      <c r="D47" s="111"/>
    </row>
    <row r="48" spans="2:4" x14ac:dyDescent="0.2">
      <c r="C48" s="111"/>
      <c r="D48" s="111"/>
    </row>
    <row r="49" spans="2:4" ht="25.5" customHeight="1" x14ac:dyDescent="0.2">
      <c r="B49" s="243" t="s">
        <v>74</v>
      </c>
      <c r="C49" s="243"/>
      <c r="D49" s="243"/>
    </row>
    <row r="50" spans="2:4" ht="36.75" customHeight="1" x14ac:dyDescent="0.2">
      <c r="B50" s="240" t="s">
        <v>13</v>
      </c>
      <c r="C50" s="240"/>
      <c r="D50" s="240"/>
    </row>
    <row r="51" spans="2:4" ht="36.75" customHeight="1" x14ac:dyDescent="0.2">
      <c r="B51" s="231"/>
      <c r="C51" s="231"/>
      <c r="D51" s="231"/>
    </row>
    <row r="52" spans="2:4" x14ac:dyDescent="0.2">
      <c r="B52" s="231"/>
      <c r="C52" s="108"/>
      <c r="D52" s="108"/>
    </row>
    <row r="53" spans="2:4" x14ac:dyDescent="0.2">
      <c r="B53" s="112" t="s">
        <v>43</v>
      </c>
      <c r="C53" s="113"/>
      <c r="D53" s="113"/>
    </row>
    <row r="54" spans="2:4" ht="32.25" customHeight="1" x14ac:dyDescent="0.2">
      <c r="B54" s="240" t="s">
        <v>14</v>
      </c>
      <c r="C54" s="240"/>
      <c r="D54" s="240"/>
    </row>
    <row r="55" spans="2:4" ht="32.25" customHeight="1" x14ac:dyDescent="0.2">
      <c r="B55" s="231"/>
      <c r="C55" s="231"/>
      <c r="D55" s="231"/>
    </row>
    <row r="57" spans="2:4" x14ac:dyDescent="0.2">
      <c r="B57" s="112" t="s">
        <v>44</v>
      </c>
      <c r="C57" s="113"/>
      <c r="D57" s="113"/>
    </row>
    <row r="58" spans="2:4" ht="28.5" customHeight="1" x14ac:dyDescent="0.2">
      <c r="B58" s="240" t="s">
        <v>69</v>
      </c>
      <c r="C58" s="240"/>
      <c r="D58" s="240"/>
    </row>
    <row r="59" spans="2:4" ht="28.5" customHeight="1" x14ac:dyDescent="0.2">
      <c r="B59" s="231"/>
      <c r="C59" s="231"/>
      <c r="D59" s="231"/>
    </row>
    <row r="60" spans="2:4" x14ac:dyDescent="0.2">
      <c r="B60" s="114"/>
      <c r="C60" s="111"/>
      <c r="D60" s="111"/>
    </row>
    <row r="61" spans="2:4" x14ac:dyDescent="0.2">
      <c r="B61" s="112" t="s">
        <v>45</v>
      </c>
      <c r="C61" s="113"/>
      <c r="D61" s="113"/>
    </row>
    <row r="62" spans="2:4" ht="30.75" customHeight="1" x14ac:dyDescent="0.2">
      <c r="B62" s="240" t="s">
        <v>15</v>
      </c>
      <c r="C62" s="240"/>
      <c r="D62" s="240"/>
    </row>
    <row r="63" spans="2:4" ht="51" customHeight="1" x14ac:dyDescent="0.2">
      <c r="B63" s="240" t="s">
        <v>16</v>
      </c>
      <c r="C63" s="240"/>
      <c r="D63" s="240"/>
    </row>
    <row r="64" spans="2:4" ht="15" customHeight="1" x14ac:dyDescent="0.2">
      <c r="B64" s="231"/>
      <c r="C64" s="108"/>
      <c r="D64" s="108"/>
    </row>
    <row r="65" spans="2:5" x14ac:dyDescent="0.2">
      <c r="B65" s="240" t="s">
        <v>59</v>
      </c>
      <c r="C65" s="240"/>
      <c r="D65" s="240"/>
    </row>
    <row r="66" spans="2:5" x14ac:dyDescent="0.2">
      <c r="B66" s="240" t="s">
        <v>60</v>
      </c>
      <c r="C66" s="240"/>
      <c r="D66" s="240"/>
    </row>
    <row r="67" spans="2:5" x14ac:dyDescent="0.2">
      <c r="B67" s="231"/>
      <c r="C67" s="108"/>
      <c r="D67" s="108"/>
    </row>
    <row r="68" spans="2:5" x14ac:dyDescent="0.2">
      <c r="B68" s="231"/>
      <c r="C68" s="108"/>
      <c r="D68" s="108"/>
    </row>
    <row r="69" spans="2:5" x14ac:dyDescent="0.2">
      <c r="B69" s="231"/>
      <c r="C69" s="108"/>
      <c r="D69" s="108"/>
    </row>
    <row r="70" spans="2:5" ht="31.5" customHeight="1" x14ac:dyDescent="0.2">
      <c r="B70" s="244" t="s">
        <v>170</v>
      </c>
      <c r="C70" s="244"/>
      <c r="D70" s="244"/>
    </row>
    <row r="71" spans="2:5" ht="20.25" customHeight="1" x14ac:dyDescent="0.25">
      <c r="B71" s="115" t="s">
        <v>40</v>
      </c>
      <c r="C71" s="116">
        <v>2023</v>
      </c>
      <c r="D71" s="116">
        <v>2022</v>
      </c>
    </row>
    <row r="72" spans="2:5" x14ac:dyDescent="0.2">
      <c r="B72" s="117" t="s">
        <v>93</v>
      </c>
      <c r="C72" s="81">
        <v>64933.68</v>
      </c>
      <c r="D72" s="81">
        <v>136227.85999999999</v>
      </c>
    </row>
    <row r="73" spans="2:5" x14ac:dyDescent="0.2">
      <c r="B73" s="118" t="s">
        <v>94</v>
      </c>
      <c r="C73" s="81">
        <v>347011.43</v>
      </c>
      <c r="D73" s="81">
        <v>1153880.3</v>
      </c>
    </row>
    <row r="74" spans="2:5" x14ac:dyDescent="0.2">
      <c r="B74" s="118" t="s">
        <v>240</v>
      </c>
      <c r="C74" s="81">
        <v>205258858.41999999</v>
      </c>
      <c r="D74" s="81">
        <v>127746150.93000001</v>
      </c>
    </row>
    <row r="75" spans="2:5" x14ac:dyDescent="0.2">
      <c r="B75" s="117" t="s">
        <v>61</v>
      </c>
      <c r="C75" s="81">
        <v>25059.32</v>
      </c>
      <c r="D75" s="81">
        <v>23272.94</v>
      </c>
    </row>
    <row r="76" spans="2:5" ht="13.5" thickBot="1" x14ac:dyDescent="0.25">
      <c r="B76" s="117"/>
      <c r="C76" s="119">
        <f>SUM(C72:C75)</f>
        <v>205695862.84999999</v>
      </c>
      <c r="D76" s="119">
        <f>SUM(D72:D75)</f>
        <v>129059532.03</v>
      </c>
    </row>
    <row r="77" spans="2:5" ht="13.5" thickTop="1" x14ac:dyDescent="0.2">
      <c r="B77" s="117"/>
      <c r="C77" s="120"/>
      <c r="D77" s="121"/>
    </row>
    <row r="78" spans="2:5" x14ac:dyDescent="0.2">
      <c r="B78" s="117"/>
      <c r="C78" s="120"/>
      <c r="D78" s="121"/>
    </row>
    <row r="79" spans="2:5" x14ac:dyDescent="0.2">
      <c r="B79" s="117"/>
      <c r="C79" s="120"/>
      <c r="D79" s="121"/>
    </row>
    <row r="80" spans="2:5" x14ac:dyDescent="0.2">
      <c r="B80" s="117"/>
      <c r="C80" s="122"/>
      <c r="E80" s="122"/>
    </row>
    <row r="81" spans="1:7" ht="15" x14ac:dyDescent="0.25">
      <c r="B81" s="123" t="s">
        <v>140</v>
      </c>
      <c r="C81" s="122"/>
      <c r="E81" s="122"/>
    </row>
    <row r="82" spans="1:7" ht="13.5" customHeight="1" x14ac:dyDescent="0.2">
      <c r="A82" s="245" t="s">
        <v>158</v>
      </c>
      <c r="B82" s="245"/>
      <c r="C82" s="245"/>
      <c r="D82" s="245"/>
    </row>
    <row r="83" spans="1:7" ht="13.5" customHeight="1" x14ac:dyDescent="0.2">
      <c r="A83" s="232"/>
      <c r="B83" s="232" t="s">
        <v>175</v>
      </c>
      <c r="C83" s="232"/>
      <c r="D83" s="232"/>
    </row>
    <row r="84" spans="1:7" ht="21.75" customHeight="1" x14ac:dyDescent="0.25">
      <c r="B84" s="123" t="s">
        <v>216</v>
      </c>
      <c r="C84" s="116">
        <v>2023</v>
      </c>
      <c r="D84" s="116">
        <v>2022</v>
      </c>
    </row>
    <row r="85" spans="1:7" ht="14.25" customHeight="1" x14ac:dyDescent="0.2">
      <c r="A85" s="124"/>
      <c r="B85" s="125" t="s">
        <v>17</v>
      </c>
      <c r="C85" s="126">
        <v>68906.3</v>
      </c>
      <c r="D85" s="126">
        <v>57456.54</v>
      </c>
    </row>
    <row r="86" spans="1:7" ht="12.75" customHeight="1" x14ac:dyDescent="0.2">
      <c r="A86" s="124"/>
      <c r="B86" s="125" t="s">
        <v>35</v>
      </c>
      <c r="C86" s="126">
        <v>1610.7</v>
      </c>
      <c r="D86" s="126">
        <v>0</v>
      </c>
    </row>
    <row r="87" spans="1:7" ht="12.75" customHeight="1" x14ac:dyDescent="0.2">
      <c r="A87" s="124"/>
      <c r="B87" s="125" t="s">
        <v>187</v>
      </c>
      <c r="C87" s="126">
        <v>4422.6400000000003</v>
      </c>
      <c r="D87" s="126"/>
    </row>
    <row r="88" spans="1:7" x14ac:dyDescent="0.2">
      <c r="A88" s="124"/>
      <c r="B88" s="125" t="s">
        <v>26</v>
      </c>
      <c r="C88" s="81">
        <v>64121.5</v>
      </c>
      <c r="D88" s="81">
        <v>23456.84</v>
      </c>
    </row>
    <row r="89" spans="1:7" x14ac:dyDescent="0.2">
      <c r="A89" s="124"/>
      <c r="B89" s="125" t="s">
        <v>18</v>
      </c>
      <c r="C89" s="81">
        <v>176835.83</v>
      </c>
      <c r="D89" s="81">
        <v>3520</v>
      </c>
      <c r="G89" s="95" t="s">
        <v>132</v>
      </c>
    </row>
    <row r="90" spans="1:7" x14ac:dyDescent="0.2">
      <c r="A90" s="124"/>
      <c r="B90" s="125" t="s">
        <v>130</v>
      </c>
      <c r="C90" s="81"/>
      <c r="D90" s="81">
        <v>9385.2999999999993</v>
      </c>
    </row>
    <row r="91" spans="1:7" x14ac:dyDescent="0.2">
      <c r="A91" s="124"/>
      <c r="B91" s="125" t="s">
        <v>20</v>
      </c>
      <c r="C91" s="81">
        <v>1555</v>
      </c>
      <c r="D91" s="81">
        <v>0</v>
      </c>
    </row>
    <row r="92" spans="1:7" x14ac:dyDescent="0.2">
      <c r="A92" s="124"/>
      <c r="B92" s="125" t="s">
        <v>131</v>
      </c>
      <c r="C92" s="81">
        <v>7967.85</v>
      </c>
      <c r="D92" s="81">
        <v>0</v>
      </c>
    </row>
    <row r="93" spans="1:7" x14ac:dyDescent="0.2">
      <c r="A93" s="124"/>
      <c r="B93" s="125" t="s">
        <v>72</v>
      </c>
      <c r="C93" s="81">
        <v>1222.72</v>
      </c>
      <c r="D93" s="81">
        <v>0</v>
      </c>
    </row>
    <row r="94" spans="1:7" x14ac:dyDescent="0.2">
      <c r="A94" s="124"/>
      <c r="B94" s="125" t="s">
        <v>36</v>
      </c>
      <c r="C94" s="81">
        <v>3025</v>
      </c>
      <c r="D94" s="81">
        <v>0</v>
      </c>
    </row>
    <row r="95" spans="1:7" x14ac:dyDescent="0.2">
      <c r="A95" s="124"/>
      <c r="B95" s="125" t="s">
        <v>37</v>
      </c>
      <c r="C95" s="81">
        <v>64371.040000000001</v>
      </c>
      <c r="D95" s="81">
        <v>101696.82</v>
      </c>
    </row>
    <row r="96" spans="1:7" x14ac:dyDescent="0.2">
      <c r="A96" s="124"/>
      <c r="B96" s="125" t="s">
        <v>38</v>
      </c>
      <c r="C96" s="81">
        <v>283486.63</v>
      </c>
      <c r="D96" s="81">
        <v>622423.4</v>
      </c>
    </row>
    <row r="97" spans="1:8" x14ac:dyDescent="0.2">
      <c r="A97" s="124"/>
      <c r="B97" s="125" t="s">
        <v>34</v>
      </c>
      <c r="C97" s="81">
        <v>60786.94</v>
      </c>
      <c r="D97" s="81">
        <v>2555.9899999999998</v>
      </c>
      <c r="G97" s="124"/>
      <c r="H97" s="127"/>
    </row>
    <row r="98" spans="1:8" x14ac:dyDescent="0.2">
      <c r="A98" s="124"/>
      <c r="B98" s="125" t="s">
        <v>149</v>
      </c>
      <c r="C98" s="81"/>
      <c r="D98" s="81">
        <v>5752.5</v>
      </c>
      <c r="G98" s="124"/>
      <c r="H98" s="127"/>
    </row>
    <row r="99" spans="1:8" x14ac:dyDescent="0.2">
      <c r="A99" s="124"/>
      <c r="B99" s="125" t="s">
        <v>19</v>
      </c>
      <c r="C99" s="81">
        <v>25315.02</v>
      </c>
      <c r="D99" s="81">
        <v>237785.58</v>
      </c>
      <c r="G99" s="125"/>
      <c r="H99" s="121"/>
    </row>
    <row r="100" spans="1:8" x14ac:dyDescent="0.2">
      <c r="A100" s="124"/>
      <c r="B100" s="125" t="s">
        <v>39</v>
      </c>
      <c r="C100" s="81">
        <v>26238.28</v>
      </c>
      <c r="D100" s="81">
        <v>31192.959999999999</v>
      </c>
    </row>
    <row r="101" spans="1:8" x14ac:dyDescent="0.2">
      <c r="A101" s="124"/>
      <c r="B101" s="125" t="s">
        <v>73</v>
      </c>
      <c r="C101" s="81">
        <v>58049.5</v>
      </c>
      <c r="D101" s="81">
        <v>44021.72</v>
      </c>
    </row>
    <row r="102" spans="1:8" x14ac:dyDescent="0.2">
      <c r="A102" s="124"/>
      <c r="B102" s="125" t="s">
        <v>65</v>
      </c>
      <c r="C102" s="81">
        <v>64937.010999999999</v>
      </c>
      <c r="D102" s="81">
        <v>45991.99</v>
      </c>
    </row>
    <row r="103" spans="1:8" x14ac:dyDescent="0.2">
      <c r="B103" s="117" t="s">
        <v>31</v>
      </c>
      <c r="C103" s="81">
        <v>32658.36</v>
      </c>
      <c r="D103" s="81">
        <v>9949</v>
      </c>
    </row>
    <row r="104" spans="1:8" x14ac:dyDescent="0.2">
      <c r="B104" s="117" t="s">
        <v>127</v>
      </c>
      <c r="C104" s="81"/>
      <c r="D104" s="81">
        <v>2025.7</v>
      </c>
    </row>
    <row r="105" spans="1:8" ht="15" customHeight="1" x14ac:dyDescent="0.2">
      <c r="B105" s="128" t="s">
        <v>47</v>
      </c>
      <c r="C105" s="81"/>
      <c r="D105" s="81">
        <v>365721.19</v>
      </c>
    </row>
    <row r="106" spans="1:8" x14ac:dyDescent="0.2">
      <c r="B106" s="129" t="s">
        <v>212</v>
      </c>
      <c r="C106" s="81">
        <v>25968.48</v>
      </c>
      <c r="D106" s="81"/>
    </row>
    <row r="107" spans="1:8" x14ac:dyDescent="0.2">
      <c r="B107" s="129" t="s">
        <v>213</v>
      </c>
      <c r="C107" s="81">
        <v>5250</v>
      </c>
      <c r="D107" s="81"/>
    </row>
    <row r="108" spans="1:8" x14ac:dyDescent="0.2">
      <c r="B108" s="129" t="s">
        <v>214</v>
      </c>
      <c r="C108" s="81">
        <v>81848.479999999996</v>
      </c>
      <c r="D108" s="81"/>
    </row>
    <row r="109" spans="1:8" x14ac:dyDescent="0.2">
      <c r="B109" s="129" t="s">
        <v>215</v>
      </c>
      <c r="C109" s="81">
        <v>176982</v>
      </c>
      <c r="D109" s="81"/>
    </row>
    <row r="110" spans="1:8" x14ac:dyDescent="0.2">
      <c r="B110" s="129"/>
      <c r="C110" s="81"/>
      <c r="D110" s="81"/>
    </row>
    <row r="111" spans="1:8" ht="16.5" customHeight="1" thickBot="1" x14ac:dyDescent="0.25">
      <c r="B111" s="130" t="s">
        <v>21</v>
      </c>
      <c r="C111" s="119">
        <f>SUM(C85:C110)</f>
        <v>1235559.281</v>
      </c>
      <c r="D111" s="119">
        <f>SUM(D85:D105)</f>
        <v>1562935.5299999998</v>
      </c>
    </row>
    <row r="112" spans="1:8" ht="16.5" customHeight="1" thickTop="1" x14ac:dyDescent="0.2">
      <c r="B112" s="130"/>
      <c r="C112" s="120"/>
      <c r="D112" s="120"/>
    </row>
    <row r="113" spans="2:4" ht="16.5" customHeight="1" x14ac:dyDescent="0.2">
      <c r="B113" s="130"/>
      <c r="C113" s="120"/>
      <c r="D113" s="120"/>
    </row>
    <row r="114" spans="2:4" ht="16.5" customHeight="1" x14ac:dyDescent="0.2">
      <c r="B114" s="115" t="s">
        <v>226</v>
      </c>
      <c r="C114" s="120"/>
      <c r="D114" s="120"/>
    </row>
    <row r="115" spans="2:4" ht="16.5" customHeight="1" x14ac:dyDescent="0.2">
      <c r="B115" s="125" t="s">
        <v>224</v>
      </c>
      <c r="C115" s="81"/>
      <c r="D115" s="81"/>
    </row>
    <row r="116" spans="2:4" ht="16.5" customHeight="1" x14ac:dyDescent="0.25">
      <c r="B116" s="115" t="s">
        <v>216</v>
      </c>
      <c r="C116" s="116">
        <v>2023</v>
      </c>
      <c r="D116" s="116">
        <v>2022</v>
      </c>
    </row>
    <row r="117" spans="2:4" ht="13.5" thickBot="1" x14ac:dyDescent="0.25">
      <c r="B117" s="131" t="s">
        <v>250</v>
      </c>
      <c r="C117" s="132">
        <v>4130</v>
      </c>
      <c r="D117" s="132">
        <v>0</v>
      </c>
    </row>
    <row r="118" spans="2:4" ht="12.75" customHeight="1" thickTop="1" x14ac:dyDescent="0.2">
      <c r="B118" s="130"/>
      <c r="C118" s="122"/>
      <c r="D118" s="122"/>
    </row>
    <row r="119" spans="2:4" ht="12.75" customHeight="1" x14ac:dyDescent="0.2">
      <c r="B119" s="130"/>
      <c r="C119" s="122"/>
      <c r="D119" s="122"/>
    </row>
    <row r="120" spans="2:4" ht="12.75" customHeight="1" x14ac:dyDescent="0.2">
      <c r="B120" s="115" t="s">
        <v>223</v>
      </c>
      <c r="C120" s="122"/>
      <c r="D120" s="122"/>
    </row>
    <row r="121" spans="2:4" ht="14.25" customHeight="1" x14ac:dyDescent="0.2">
      <c r="B121" s="242" t="s">
        <v>174</v>
      </c>
      <c r="C121" s="242"/>
      <c r="D121" s="242"/>
    </row>
    <row r="122" spans="2:4" ht="20.25" customHeight="1" x14ac:dyDescent="0.25">
      <c r="B122" s="115" t="s">
        <v>216</v>
      </c>
      <c r="C122" s="116">
        <v>2023</v>
      </c>
      <c r="D122" s="116">
        <v>2022</v>
      </c>
    </row>
    <row r="123" spans="2:4" ht="13.5" customHeight="1" x14ac:dyDescent="0.2">
      <c r="B123" s="117" t="s">
        <v>90</v>
      </c>
      <c r="C123" s="81">
        <v>104105.88</v>
      </c>
      <c r="D123" s="81">
        <v>53059.29</v>
      </c>
    </row>
    <row r="124" spans="2:4" x14ac:dyDescent="0.2">
      <c r="B124" s="117" t="s">
        <v>91</v>
      </c>
      <c r="C124" s="81">
        <v>213787.19</v>
      </c>
      <c r="D124" s="81">
        <v>231187.19</v>
      </c>
    </row>
    <row r="125" spans="2:4" ht="13.5" thickBot="1" x14ac:dyDescent="0.25">
      <c r="B125" s="117" t="s">
        <v>178</v>
      </c>
      <c r="C125" s="133">
        <v>12666.67</v>
      </c>
      <c r="D125" s="134"/>
    </row>
    <row r="126" spans="2:4" ht="17.25" customHeight="1" thickBot="1" x14ac:dyDescent="0.25">
      <c r="B126" s="130" t="s">
        <v>21</v>
      </c>
      <c r="C126" s="135">
        <f>SUM(C123:C125)</f>
        <v>330559.74</v>
      </c>
      <c r="D126" s="136">
        <f>SUM(D123:D124)</f>
        <v>284246.48</v>
      </c>
    </row>
    <row r="127" spans="2:4" ht="17.25" customHeight="1" thickTop="1" x14ac:dyDescent="0.2">
      <c r="B127" s="130"/>
      <c r="C127" s="137"/>
      <c r="D127" s="120"/>
    </row>
    <row r="128" spans="2:4" ht="17.25" customHeight="1" x14ac:dyDescent="0.2">
      <c r="B128" s="130"/>
      <c r="C128" s="137"/>
      <c r="D128" s="120"/>
    </row>
    <row r="129" spans="2:7" x14ac:dyDescent="0.2">
      <c r="B129" s="115" t="s">
        <v>227</v>
      </c>
      <c r="C129" s="138"/>
      <c r="D129" s="139"/>
    </row>
    <row r="130" spans="2:7" x14ac:dyDescent="0.2">
      <c r="B130" s="125" t="s">
        <v>225</v>
      </c>
      <c r="C130" s="138"/>
      <c r="D130" s="139"/>
    </row>
    <row r="131" spans="2:7" ht="13.5" thickBot="1" x14ac:dyDescent="0.25">
      <c r="B131" s="115"/>
      <c r="C131" s="138"/>
      <c r="D131" s="139"/>
    </row>
    <row r="132" spans="2:7" s="145" customFormat="1" ht="30" customHeight="1" thickBot="1" x14ac:dyDescent="0.25">
      <c r="B132" s="233" t="s">
        <v>179</v>
      </c>
      <c r="C132" s="140" t="s">
        <v>153</v>
      </c>
      <c r="D132" s="141" t="s">
        <v>134</v>
      </c>
      <c r="E132" s="142" t="s">
        <v>147</v>
      </c>
      <c r="F132" s="143" t="s">
        <v>142</v>
      </c>
      <c r="G132" s="144" t="s">
        <v>23</v>
      </c>
    </row>
    <row r="133" spans="2:7" ht="17.25" customHeight="1" x14ac:dyDescent="0.2">
      <c r="B133" s="115" t="s">
        <v>103</v>
      </c>
      <c r="C133" s="146">
        <f>SUM(C157:C161)</f>
        <v>54174620</v>
      </c>
      <c r="D133" s="146">
        <v>22509591</v>
      </c>
      <c r="E133" s="113">
        <v>15936772.720000001</v>
      </c>
      <c r="F133" s="113">
        <v>12697694.710000001</v>
      </c>
      <c r="G133" s="113">
        <f>SUM(C133:F133)</f>
        <v>105318678.43000001</v>
      </c>
    </row>
    <row r="134" spans="2:7" x14ac:dyDescent="0.2">
      <c r="B134" s="125" t="s">
        <v>136</v>
      </c>
      <c r="C134" s="147"/>
      <c r="D134" s="139"/>
      <c r="F134" s="138"/>
      <c r="G134" s="148"/>
    </row>
    <row r="135" spans="2:7" x14ac:dyDescent="0.2">
      <c r="B135" s="125" t="s">
        <v>154</v>
      </c>
      <c r="C135" s="138"/>
      <c r="D135" s="139"/>
      <c r="E135" s="94">
        <f>2858010.04+2116823.11</f>
        <v>4974833.1500000004</v>
      </c>
      <c r="F135" s="138"/>
      <c r="G135" s="149">
        <f>SUM(C135:F135)</f>
        <v>4974833.1500000004</v>
      </c>
    </row>
    <row r="136" spans="2:7" x14ac:dyDescent="0.2">
      <c r="B136" s="125" t="s">
        <v>92</v>
      </c>
      <c r="C136" s="150">
        <v>0</v>
      </c>
      <c r="D136" s="151">
        <v>0</v>
      </c>
      <c r="E136" s="152">
        <v>0</v>
      </c>
      <c r="F136" s="150">
        <v>0</v>
      </c>
      <c r="G136" s="150">
        <v>0</v>
      </c>
    </row>
    <row r="137" spans="2:7" x14ac:dyDescent="0.2">
      <c r="B137" s="115" t="s">
        <v>106</v>
      </c>
      <c r="C137" s="153">
        <f>SUM(C133:C136)</f>
        <v>54174620</v>
      </c>
      <c r="D137" s="153">
        <f>SUM(D133:D136)</f>
        <v>22509591</v>
      </c>
      <c r="E137" s="113">
        <f>SUM(E133:E136)</f>
        <v>20911605.870000001</v>
      </c>
      <c r="F137" s="154">
        <f>SUM(F133:F136)</f>
        <v>12697694.710000001</v>
      </c>
      <c r="G137" s="154">
        <f>SUM(C137:F137)</f>
        <v>110293511.58000001</v>
      </c>
    </row>
    <row r="138" spans="2:7" x14ac:dyDescent="0.2">
      <c r="B138" s="125"/>
      <c r="C138" s="138"/>
      <c r="D138" s="139"/>
      <c r="G138" s="138">
        <v>0</v>
      </c>
    </row>
    <row r="139" spans="2:7" ht="23.25" customHeight="1" x14ac:dyDescent="0.2">
      <c r="B139" s="115" t="s">
        <v>210</v>
      </c>
      <c r="C139" s="138"/>
      <c r="D139" s="154">
        <v>-1911825.23</v>
      </c>
      <c r="E139" s="154">
        <v>-10587032.07</v>
      </c>
      <c r="F139" s="154">
        <v>-10579283.970000001</v>
      </c>
      <c r="G139" s="154">
        <f>SUM(C139:F139)</f>
        <v>-23078141.270000003</v>
      </c>
    </row>
    <row r="140" spans="2:7" x14ac:dyDescent="0.2">
      <c r="B140" s="125" t="s">
        <v>82</v>
      </c>
      <c r="C140" s="138">
        <v>0</v>
      </c>
      <c r="D140" s="139">
        <v>-350678.57</v>
      </c>
      <c r="E140" s="94">
        <v>-620586.86</v>
      </c>
      <c r="F140" s="148">
        <v>-840975.88</v>
      </c>
      <c r="G140" s="148">
        <f>SUM(C140:F140)</f>
        <v>-1812241.31</v>
      </c>
    </row>
    <row r="141" spans="2:7" x14ac:dyDescent="0.2">
      <c r="B141" s="125" t="s">
        <v>136</v>
      </c>
      <c r="C141" s="138"/>
      <c r="D141" s="139"/>
      <c r="E141" s="81"/>
      <c r="F141" s="138">
        <v>0</v>
      </c>
      <c r="G141" s="155"/>
    </row>
    <row r="142" spans="2:7" x14ac:dyDescent="0.2">
      <c r="B142" s="115" t="s">
        <v>104</v>
      </c>
      <c r="C142" s="156">
        <v>0</v>
      </c>
      <c r="D142" s="156">
        <f>SUM(D139:D141)</f>
        <v>-2262503.7999999998</v>
      </c>
      <c r="E142" s="157">
        <f>SUM(E139:E141)</f>
        <v>-11207618.93</v>
      </c>
      <c r="F142" s="158">
        <f>SUM(F139:F141)</f>
        <v>-11420259.850000001</v>
      </c>
      <c r="G142" s="158">
        <f>SUM(C142:F142)</f>
        <v>-24890382.580000002</v>
      </c>
    </row>
    <row r="143" spans="2:7" ht="23.25" customHeight="1" thickBot="1" x14ac:dyDescent="0.25">
      <c r="B143" s="130" t="s">
        <v>106</v>
      </c>
      <c r="C143" s="159">
        <v>54174620</v>
      </c>
      <c r="D143" s="159">
        <f>D137+D142</f>
        <v>20247087.199999999</v>
      </c>
      <c r="E143" s="119">
        <f>E137+E142</f>
        <v>9703986.9400000013</v>
      </c>
      <c r="F143" s="160">
        <f>F137+F142</f>
        <v>1277434.8599999994</v>
      </c>
      <c r="G143" s="160">
        <f>G137+G142</f>
        <v>85403129.000000015</v>
      </c>
    </row>
    <row r="144" spans="2:7" ht="13.5" thickTop="1" x14ac:dyDescent="0.2"/>
    <row r="146" spans="1:7" ht="29.25" customHeight="1" thickBot="1" x14ac:dyDescent="0.25">
      <c r="A146" s="161"/>
      <c r="B146" s="233" t="s">
        <v>217</v>
      </c>
      <c r="C146" s="95"/>
      <c r="E146" s="95"/>
    </row>
    <row r="147" spans="1:7" ht="36.75" customHeight="1" thickBot="1" x14ac:dyDescent="0.25">
      <c r="A147" s="161"/>
      <c r="B147" s="162"/>
      <c r="C147" s="163" t="s">
        <v>143</v>
      </c>
      <c r="D147" s="164" t="s">
        <v>134</v>
      </c>
      <c r="E147" s="165" t="s">
        <v>147</v>
      </c>
      <c r="F147" s="166" t="s">
        <v>142</v>
      </c>
      <c r="G147" s="167" t="s">
        <v>23</v>
      </c>
    </row>
    <row r="148" spans="1:7" ht="14.25" customHeight="1" x14ac:dyDescent="0.2">
      <c r="A148" s="168"/>
      <c r="B148" s="82" t="s">
        <v>103</v>
      </c>
      <c r="C148" s="146">
        <v>54174620</v>
      </c>
      <c r="D148" s="120">
        <v>22509591</v>
      </c>
      <c r="E148" s="113">
        <v>15089005.539999999</v>
      </c>
      <c r="F148" s="113">
        <v>12697694.710000001</v>
      </c>
      <c r="G148" s="113">
        <f>SUM(C148:F148)</f>
        <v>104470911.25</v>
      </c>
    </row>
    <row r="149" spans="1:7" ht="13.5" customHeight="1" x14ac:dyDescent="0.2">
      <c r="A149" s="169"/>
      <c r="B149" s="131" t="s">
        <v>135</v>
      </c>
      <c r="C149" s="170">
        <v>0</v>
      </c>
      <c r="D149" s="170">
        <v>0</v>
      </c>
      <c r="E149" s="94">
        <v>847767.18</v>
      </c>
      <c r="F149" s="81"/>
      <c r="G149" s="149">
        <f>SUM(C149:F149)</f>
        <v>847767.18</v>
      </c>
    </row>
    <row r="150" spans="1:7" ht="13.5" customHeight="1" x14ac:dyDescent="0.2">
      <c r="A150" s="169"/>
      <c r="B150" s="131" t="s">
        <v>136</v>
      </c>
      <c r="C150" s="170">
        <v>0</v>
      </c>
      <c r="D150" s="170">
        <v>0</v>
      </c>
      <c r="E150" s="81">
        <v>0</v>
      </c>
      <c r="F150" s="81">
        <v>0</v>
      </c>
      <c r="G150" s="171">
        <v>0</v>
      </c>
    </row>
    <row r="151" spans="1:7" ht="12.75" customHeight="1" x14ac:dyDescent="0.2">
      <c r="A151" s="169"/>
      <c r="B151" s="172" t="s">
        <v>92</v>
      </c>
      <c r="C151" s="173">
        <v>0</v>
      </c>
      <c r="D151" s="173">
        <v>0</v>
      </c>
      <c r="E151" s="152">
        <v>0</v>
      </c>
      <c r="F151" s="152">
        <v>0</v>
      </c>
      <c r="G151" s="174">
        <v>0</v>
      </c>
    </row>
    <row r="152" spans="1:7" x14ac:dyDescent="0.2">
      <c r="A152" s="169"/>
      <c r="B152" s="79" t="s">
        <v>106</v>
      </c>
      <c r="C152" s="146">
        <f>SUM(C147:C151)</f>
        <v>54174620</v>
      </c>
      <c r="D152" s="146">
        <f>SUM(D148:D151)</f>
        <v>22509591</v>
      </c>
      <c r="E152" s="113">
        <f>SUM(E148:E151)</f>
        <v>15936772.719999999</v>
      </c>
      <c r="F152" s="113">
        <f>SUM(F148:F151)</f>
        <v>12697694.710000001</v>
      </c>
      <c r="G152" s="113">
        <f>SUM(G148:G151)</f>
        <v>105318678.43000001</v>
      </c>
    </row>
    <row r="153" spans="1:7" x14ac:dyDescent="0.2">
      <c r="A153" s="169"/>
      <c r="B153" s="175"/>
      <c r="C153" s="170"/>
      <c r="D153" s="175"/>
      <c r="E153" s="95"/>
    </row>
    <row r="154" spans="1:7" ht="27.75" customHeight="1" x14ac:dyDescent="0.2">
      <c r="A154" s="169"/>
      <c r="B154" s="176" t="s">
        <v>151</v>
      </c>
      <c r="C154" s="170">
        <v>0</v>
      </c>
      <c r="D154" s="146">
        <v>-1639276.93</v>
      </c>
      <c r="E154" s="120">
        <v>-10002554.220000001</v>
      </c>
      <c r="F154" s="120">
        <v>-9995963.2899999991</v>
      </c>
      <c r="G154" s="137">
        <f>SUM(C154:F154)</f>
        <v>-21637794.439999998</v>
      </c>
    </row>
    <row r="155" spans="1:7" ht="15" customHeight="1" x14ac:dyDescent="0.2">
      <c r="A155" s="169"/>
      <c r="B155" s="175" t="s">
        <v>82</v>
      </c>
      <c r="C155" s="146">
        <v>0</v>
      </c>
      <c r="D155" s="170">
        <v>-185051.82</v>
      </c>
      <c r="E155" s="81">
        <v>-584477.85</v>
      </c>
      <c r="F155" s="81">
        <v>-583320.68000000005</v>
      </c>
      <c r="G155" s="171">
        <f>SUM(C155:F155)</f>
        <v>-1352850.35</v>
      </c>
    </row>
    <row r="156" spans="1:7" x14ac:dyDescent="0.2">
      <c r="A156" s="169"/>
      <c r="B156" s="175" t="s">
        <v>137</v>
      </c>
      <c r="C156" s="170">
        <v>0</v>
      </c>
      <c r="D156" s="170">
        <v>-87496.48</v>
      </c>
      <c r="E156" s="81">
        <v>0</v>
      </c>
      <c r="F156" s="120">
        <v>0</v>
      </c>
      <c r="G156" s="171">
        <f>SUM(C156:F156)</f>
        <v>-87496.48</v>
      </c>
    </row>
    <row r="157" spans="1:7" x14ac:dyDescent="0.2">
      <c r="A157" s="169"/>
      <c r="B157" s="112" t="s">
        <v>104</v>
      </c>
      <c r="C157" s="146">
        <v>0</v>
      </c>
      <c r="D157" s="177">
        <f>SUM(D154:D156)</f>
        <v>-1911825.23</v>
      </c>
      <c r="E157" s="178">
        <f>SUM(E154:E155)</f>
        <v>-10587032.07</v>
      </c>
      <c r="F157" s="178">
        <f>SUM(F154:F155)</f>
        <v>-10579283.969999999</v>
      </c>
      <c r="G157" s="178">
        <f>SUM(G154:G156)</f>
        <v>-23078141.27</v>
      </c>
    </row>
    <row r="158" spans="1:7" ht="29.25" customHeight="1" thickBot="1" x14ac:dyDescent="0.25">
      <c r="A158" s="169"/>
      <c r="B158" s="79" t="s">
        <v>106</v>
      </c>
      <c r="C158" s="179">
        <f>C152-C157</f>
        <v>54174620</v>
      </c>
      <c r="D158" s="180">
        <f>D152+D157</f>
        <v>20597765.77</v>
      </c>
      <c r="E158" s="181">
        <f>E152+E157</f>
        <v>5349740.6499999985</v>
      </c>
      <c r="F158" s="181">
        <f>F152+F157</f>
        <v>2118410.7400000021</v>
      </c>
      <c r="G158" s="181">
        <f>G152+G157</f>
        <v>82240537.160000011</v>
      </c>
    </row>
    <row r="159" spans="1:7" ht="13.5" thickTop="1" x14ac:dyDescent="0.2">
      <c r="A159" s="169"/>
      <c r="B159" s="182"/>
      <c r="C159" s="146"/>
      <c r="D159" s="177"/>
      <c r="E159" s="178"/>
      <c r="F159" s="178"/>
      <c r="G159" s="178"/>
    </row>
    <row r="160" spans="1:7" x14ac:dyDescent="0.2">
      <c r="A160" s="169"/>
      <c r="B160" s="182"/>
      <c r="C160" s="146"/>
      <c r="D160" s="177"/>
      <c r="E160" s="178"/>
      <c r="F160" s="178"/>
      <c r="G160" s="178"/>
    </row>
    <row r="162" spans="1:7" ht="15.75" x14ac:dyDescent="0.25">
      <c r="A162" s="169"/>
      <c r="B162" s="183"/>
      <c r="C162" s="184"/>
      <c r="D162" s="185"/>
      <c r="E162" s="185"/>
      <c r="F162" s="185"/>
      <c r="G162" s="185"/>
    </row>
    <row r="163" spans="1:7" x14ac:dyDescent="0.2">
      <c r="A163" s="124"/>
      <c r="B163" s="182" t="s">
        <v>228</v>
      </c>
      <c r="C163" s="146"/>
      <c r="D163" s="146"/>
      <c r="E163" s="120"/>
      <c r="F163" s="178"/>
      <c r="G163" s="178"/>
    </row>
    <row r="164" spans="1:7" ht="21" customHeight="1" x14ac:dyDescent="0.2">
      <c r="A164" s="124"/>
      <c r="B164" s="175" t="s">
        <v>219</v>
      </c>
      <c r="C164" s="81"/>
      <c r="D164" s="81"/>
    </row>
    <row r="165" spans="1:7" ht="17.25" customHeight="1" x14ac:dyDescent="0.25">
      <c r="A165" s="124"/>
      <c r="B165" s="182" t="s">
        <v>218</v>
      </c>
      <c r="C165" s="116">
        <v>2023</v>
      </c>
      <c r="D165" s="116">
        <v>2022</v>
      </c>
    </row>
    <row r="166" spans="1:7" ht="14.25" customHeight="1" x14ac:dyDescent="0.2">
      <c r="A166" s="124"/>
      <c r="B166" s="95" t="s">
        <v>105</v>
      </c>
      <c r="C166" s="81">
        <v>1970639.18</v>
      </c>
      <c r="D166" s="81">
        <v>1970639.18</v>
      </c>
    </row>
    <row r="167" spans="1:7" ht="14.25" customHeight="1" x14ac:dyDescent="0.2">
      <c r="A167" s="124"/>
      <c r="B167" s="95" t="s">
        <v>211</v>
      </c>
      <c r="C167" s="81">
        <v>-1699798.2</v>
      </c>
      <c r="D167" s="81"/>
    </row>
    <row r="168" spans="1:7" x14ac:dyDescent="0.2">
      <c r="A168" s="124"/>
      <c r="B168" s="175" t="s">
        <v>138</v>
      </c>
      <c r="C168" s="81">
        <v>-118822.36</v>
      </c>
      <c r="D168" s="81">
        <f>-1425159-137319.6</f>
        <v>-1562478.6</v>
      </c>
    </row>
    <row r="169" spans="1:7" ht="19.5" customHeight="1" thickBot="1" x14ac:dyDescent="0.25">
      <c r="A169" s="124"/>
      <c r="B169" s="182" t="s">
        <v>106</v>
      </c>
      <c r="C169" s="119">
        <f>SUM(C166:C168)</f>
        <v>152018.62</v>
      </c>
      <c r="D169" s="119">
        <f>SUM(D166:D168)</f>
        <v>408160.57999999984</v>
      </c>
    </row>
    <row r="170" spans="1:7" ht="13.5" thickTop="1" x14ac:dyDescent="0.2">
      <c r="A170" s="124"/>
      <c r="B170" s="79"/>
      <c r="C170" s="81"/>
      <c r="D170" s="81"/>
    </row>
    <row r="171" spans="1:7" x14ac:dyDescent="0.2">
      <c r="A171" s="124"/>
      <c r="B171" s="175"/>
      <c r="C171" s="81"/>
      <c r="D171" s="81"/>
    </row>
    <row r="172" spans="1:7" x14ac:dyDescent="0.2">
      <c r="A172" s="124"/>
      <c r="B172" s="79"/>
      <c r="C172" s="186"/>
      <c r="D172" s="76"/>
    </row>
    <row r="173" spans="1:7" x14ac:dyDescent="0.2">
      <c r="A173" s="124"/>
      <c r="B173" s="187" t="s">
        <v>229</v>
      </c>
      <c r="C173" s="186"/>
      <c r="D173" s="76"/>
    </row>
    <row r="174" spans="1:7" x14ac:dyDescent="0.2">
      <c r="A174" s="124"/>
      <c r="B174" s="95" t="s">
        <v>180</v>
      </c>
    </row>
    <row r="175" spans="1:7" ht="15" x14ac:dyDescent="0.25">
      <c r="A175" s="124"/>
      <c r="B175" s="112" t="s">
        <v>216</v>
      </c>
      <c r="C175" s="188" t="s">
        <v>83</v>
      </c>
      <c r="D175" s="116">
        <v>2023</v>
      </c>
      <c r="E175" s="116">
        <v>2022</v>
      </c>
    </row>
    <row r="176" spans="1:7" ht="16.5" customHeight="1" x14ac:dyDescent="0.2">
      <c r="A176" s="124"/>
      <c r="B176" s="189" t="s">
        <v>84</v>
      </c>
      <c r="C176" s="190" t="s">
        <v>85</v>
      </c>
      <c r="D176" s="190">
        <v>462692.16</v>
      </c>
      <c r="E176" s="190">
        <v>0</v>
      </c>
    </row>
    <row r="177" spans="1:5" ht="16.5" customHeight="1" x14ac:dyDescent="0.2">
      <c r="A177" s="124"/>
      <c r="B177" s="189" t="s">
        <v>206</v>
      </c>
      <c r="C177" s="190" t="s">
        <v>86</v>
      </c>
      <c r="D177" s="190">
        <v>154835.98000000001</v>
      </c>
      <c r="E177" s="190">
        <v>0</v>
      </c>
    </row>
    <row r="178" spans="1:5" ht="16.5" customHeight="1" x14ac:dyDescent="0.2">
      <c r="A178" s="124"/>
      <c r="B178" s="189" t="s">
        <v>88</v>
      </c>
      <c r="C178" s="190" t="s">
        <v>87</v>
      </c>
      <c r="D178" s="190">
        <v>8650</v>
      </c>
      <c r="E178" s="190">
        <v>0</v>
      </c>
    </row>
    <row r="179" spans="1:5" ht="16.5" customHeight="1" x14ac:dyDescent="0.2">
      <c r="A179" s="124"/>
      <c r="B179" s="189" t="s">
        <v>181</v>
      </c>
      <c r="C179" s="190" t="s">
        <v>89</v>
      </c>
      <c r="D179" s="190">
        <v>124844</v>
      </c>
      <c r="E179" s="190">
        <v>0</v>
      </c>
    </row>
    <row r="180" spans="1:5" ht="17.25" customHeight="1" thickBot="1" x14ac:dyDescent="0.25">
      <c r="A180" s="124"/>
      <c r="B180" s="191" t="s">
        <v>21</v>
      </c>
      <c r="C180" s="192"/>
      <c r="D180" s="193">
        <f ca="1">SUM(D176:D180)</f>
        <v>751022.14</v>
      </c>
      <c r="E180" s="193">
        <v>0</v>
      </c>
    </row>
    <row r="181" spans="1:5" ht="9.75" customHeight="1" thickTop="1" x14ac:dyDescent="0.2">
      <c r="A181" s="124"/>
      <c r="B181" s="79"/>
      <c r="C181" s="192"/>
    </row>
    <row r="182" spans="1:5" ht="9.75" customHeight="1" x14ac:dyDescent="0.2">
      <c r="A182" s="124"/>
      <c r="B182" s="79"/>
      <c r="C182" s="192"/>
      <c r="D182" s="192"/>
    </row>
    <row r="183" spans="1:5" ht="9.75" customHeight="1" x14ac:dyDescent="0.2">
      <c r="A183" s="124"/>
      <c r="B183" s="79"/>
      <c r="C183" s="192"/>
      <c r="D183" s="192"/>
    </row>
    <row r="184" spans="1:5" ht="9.75" customHeight="1" x14ac:dyDescent="0.2">
      <c r="A184" s="124"/>
      <c r="B184" s="79"/>
      <c r="C184" s="192"/>
      <c r="D184" s="192"/>
    </row>
    <row r="185" spans="1:5" ht="9.75" customHeight="1" x14ac:dyDescent="0.2">
      <c r="A185" s="124"/>
      <c r="B185" s="187" t="s">
        <v>230</v>
      </c>
      <c r="C185" s="192"/>
      <c r="D185" s="192"/>
    </row>
    <row r="186" spans="1:5" ht="28.5" customHeight="1" x14ac:dyDescent="0.2">
      <c r="A186" s="124"/>
      <c r="B186" s="231" t="s">
        <v>173</v>
      </c>
      <c r="C186" s="108"/>
      <c r="D186" s="108"/>
      <c r="E186" s="81"/>
    </row>
    <row r="187" spans="1:5" s="197" customFormat="1" ht="15" x14ac:dyDescent="0.25">
      <c r="A187" s="194"/>
      <c r="B187" s="195" t="s">
        <v>216</v>
      </c>
      <c r="C187" s="116">
        <v>2023</v>
      </c>
      <c r="D187" s="116">
        <v>2022</v>
      </c>
      <c r="E187" s="196"/>
    </row>
    <row r="188" spans="1:5" ht="10.5" customHeight="1" x14ac:dyDescent="0.2">
      <c r="A188" s="124"/>
      <c r="B188" s="198" t="s">
        <v>22</v>
      </c>
      <c r="C188" s="89">
        <v>4416.99</v>
      </c>
      <c r="D188" s="89">
        <v>3332.35</v>
      </c>
      <c r="E188" s="81"/>
    </row>
    <row r="189" spans="1:5" ht="13.5" thickBot="1" x14ac:dyDescent="0.25">
      <c r="A189" s="124"/>
      <c r="B189" s="199" t="s">
        <v>23</v>
      </c>
      <c r="C189" s="200">
        <f>SUM(C188)</f>
        <v>4416.99</v>
      </c>
      <c r="D189" s="200">
        <f>SUM(D188)</f>
        <v>3332.35</v>
      </c>
      <c r="E189" s="81"/>
    </row>
    <row r="190" spans="1:5" ht="13.5" thickTop="1" x14ac:dyDescent="0.2">
      <c r="A190" s="124"/>
      <c r="B190" s="79"/>
      <c r="C190" s="192"/>
      <c r="D190" s="192"/>
      <c r="E190" s="120"/>
    </row>
    <row r="191" spans="1:5" x14ac:dyDescent="0.2">
      <c r="A191" s="124"/>
      <c r="B191" s="79"/>
      <c r="C191" s="82"/>
      <c r="D191" s="82"/>
      <c r="E191" s="81"/>
    </row>
    <row r="192" spans="1:5" x14ac:dyDescent="0.2">
      <c r="A192" s="124"/>
      <c r="B192" s="79"/>
      <c r="C192" s="82"/>
      <c r="D192" s="82"/>
      <c r="E192" s="81"/>
    </row>
    <row r="193" spans="1:223" x14ac:dyDescent="0.2">
      <c r="A193" s="124"/>
      <c r="B193" s="79"/>
      <c r="C193" s="82"/>
      <c r="D193" s="82"/>
      <c r="E193" s="81"/>
    </row>
    <row r="194" spans="1:223" x14ac:dyDescent="0.2">
      <c r="A194" s="124"/>
      <c r="B194" s="187"/>
      <c r="C194" s="85"/>
      <c r="D194" s="85"/>
      <c r="E194" s="81"/>
    </row>
    <row r="195" spans="1:223" ht="15" x14ac:dyDescent="0.25">
      <c r="A195" s="124"/>
      <c r="B195" s="187" t="s">
        <v>231</v>
      </c>
      <c r="C195" s="116">
        <v>2023</v>
      </c>
      <c r="D195" s="116">
        <v>2022</v>
      </c>
      <c r="E195" s="196"/>
    </row>
    <row r="196" spans="1:223" ht="15" x14ac:dyDescent="0.25">
      <c r="A196" s="124"/>
      <c r="B196" s="231" t="s">
        <v>220</v>
      </c>
      <c r="C196" s="116"/>
      <c r="D196" s="116"/>
      <c r="E196" s="196"/>
    </row>
    <row r="197" spans="1:223" ht="15" x14ac:dyDescent="0.25">
      <c r="A197" s="124"/>
      <c r="B197" s="112" t="s">
        <v>216</v>
      </c>
      <c r="C197" s="116"/>
      <c r="D197" s="116"/>
      <c r="E197" s="196"/>
    </row>
    <row r="198" spans="1:223" x14ac:dyDescent="0.2">
      <c r="A198" s="124"/>
      <c r="B198" s="189" t="s">
        <v>249</v>
      </c>
      <c r="C198" s="190">
        <v>8745735</v>
      </c>
      <c r="D198" s="190">
        <v>8745735</v>
      </c>
      <c r="E198" s="81"/>
    </row>
    <row r="199" spans="1:223" x14ac:dyDescent="0.2">
      <c r="A199" s="124"/>
      <c r="B199" s="189" t="s">
        <v>248</v>
      </c>
      <c r="C199" s="201">
        <v>233170618</v>
      </c>
      <c r="D199" s="190">
        <v>187286752</v>
      </c>
      <c r="E199" s="81"/>
    </row>
    <row r="200" spans="1:223" x14ac:dyDescent="0.2">
      <c r="A200" s="124"/>
      <c r="B200" s="202" t="s">
        <v>48</v>
      </c>
      <c r="C200" s="201">
        <v>50149467</v>
      </c>
      <c r="D200" s="201">
        <v>17519593</v>
      </c>
      <c r="E200" s="81"/>
    </row>
    <row r="201" spans="1:223" ht="13.5" thickBot="1" x14ac:dyDescent="0.25">
      <c r="A201" s="124"/>
      <c r="B201" s="203" t="s">
        <v>21</v>
      </c>
      <c r="C201" s="204">
        <f>SUM(C198:C200)</f>
        <v>292065820</v>
      </c>
      <c r="D201" s="204">
        <f>SUM(D198:D200)</f>
        <v>213552080</v>
      </c>
      <c r="E201" s="81"/>
      <c r="F201" s="195"/>
    </row>
    <row r="202" spans="1:223" ht="13.5" thickTop="1" x14ac:dyDescent="0.2">
      <c r="A202" s="124"/>
      <c r="B202" s="79"/>
      <c r="C202" s="82"/>
      <c r="D202" s="82"/>
      <c r="E202" s="120"/>
    </row>
    <row r="203" spans="1:223" x14ac:dyDescent="0.2">
      <c r="A203" s="124"/>
      <c r="B203" s="79"/>
      <c r="C203" s="82"/>
      <c r="D203" s="82"/>
    </row>
    <row r="204" spans="1:223" x14ac:dyDescent="0.2">
      <c r="A204" s="124"/>
      <c r="B204" s="231"/>
      <c r="C204" s="82"/>
      <c r="D204" s="82"/>
    </row>
    <row r="205" spans="1:223" ht="14.25" customHeight="1" x14ac:dyDescent="0.2">
      <c r="A205" s="124"/>
      <c r="B205" s="205" t="s">
        <v>232</v>
      </c>
      <c r="C205" s="108"/>
      <c r="D205" s="108"/>
    </row>
    <row r="206" spans="1:223" ht="30" customHeight="1" x14ac:dyDescent="0.2">
      <c r="B206" s="206" t="s">
        <v>172</v>
      </c>
      <c r="C206" s="207"/>
      <c r="D206" s="207"/>
      <c r="E206" s="81"/>
      <c r="F206" s="124"/>
      <c r="G206" s="208"/>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24"/>
      <c r="BX206" s="124"/>
      <c r="BY206" s="124"/>
      <c r="BZ206" s="124"/>
      <c r="CA206" s="124"/>
      <c r="CB206" s="124"/>
      <c r="CC206" s="124"/>
      <c r="CD206" s="124"/>
      <c r="CE206" s="124"/>
      <c r="CF206" s="124"/>
      <c r="CG206" s="124"/>
      <c r="CH206" s="124"/>
      <c r="CI206" s="124"/>
      <c r="CJ206" s="124"/>
      <c r="CK206" s="124"/>
      <c r="CL206" s="124"/>
      <c r="CM206" s="124"/>
      <c r="CN206" s="124"/>
      <c r="CO206" s="124"/>
      <c r="CP206" s="124"/>
      <c r="CQ206" s="124"/>
      <c r="CR206" s="124"/>
      <c r="CS206" s="124"/>
      <c r="CT206" s="124"/>
      <c r="CU206" s="124"/>
      <c r="CV206" s="124"/>
      <c r="CW206" s="124"/>
      <c r="CX206" s="124"/>
      <c r="CY206" s="124"/>
      <c r="CZ206" s="124"/>
      <c r="DA206" s="124"/>
      <c r="DB206" s="124"/>
      <c r="DC206" s="124"/>
      <c r="DD206" s="124"/>
      <c r="DE206" s="124"/>
      <c r="DF206" s="124"/>
      <c r="DG206" s="124"/>
      <c r="DH206" s="124"/>
      <c r="DI206" s="124"/>
      <c r="DJ206" s="124"/>
      <c r="DK206" s="124"/>
      <c r="DL206" s="124"/>
      <c r="DM206" s="124"/>
      <c r="DN206" s="124"/>
      <c r="DO206" s="124"/>
      <c r="DP206" s="124"/>
      <c r="DQ206" s="124"/>
      <c r="DR206" s="124"/>
      <c r="DS206" s="124"/>
      <c r="DT206" s="124"/>
      <c r="DU206" s="124"/>
      <c r="DV206" s="124"/>
      <c r="DW206" s="124"/>
      <c r="DX206" s="124"/>
      <c r="DY206" s="124"/>
      <c r="DZ206" s="124"/>
      <c r="EA206" s="124"/>
      <c r="EB206" s="124"/>
      <c r="EC206" s="124"/>
      <c r="ED206" s="124"/>
      <c r="EE206" s="124"/>
      <c r="EF206" s="124"/>
      <c r="EG206" s="124"/>
      <c r="EH206" s="124"/>
      <c r="EI206" s="124"/>
      <c r="EJ206" s="124"/>
      <c r="EK206" s="124"/>
      <c r="EL206" s="124"/>
      <c r="EM206" s="124"/>
      <c r="EN206" s="124"/>
      <c r="EO206" s="124"/>
      <c r="EP206" s="124"/>
      <c r="EQ206" s="124"/>
      <c r="ER206" s="124"/>
      <c r="ES206" s="124"/>
      <c r="ET206" s="124"/>
      <c r="EU206" s="124"/>
      <c r="EV206" s="124"/>
      <c r="EW206" s="124"/>
      <c r="EX206" s="124"/>
      <c r="EY206" s="124"/>
      <c r="EZ206" s="124"/>
      <c r="FA206" s="124"/>
      <c r="FB206" s="124"/>
      <c r="FC206" s="124"/>
      <c r="FD206" s="124"/>
      <c r="FE206" s="124"/>
      <c r="FF206" s="124"/>
      <c r="FG206" s="124"/>
      <c r="FH206" s="124"/>
      <c r="FI206" s="124"/>
      <c r="FJ206" s="124"/>
      <c r="FK206" s="124"/>
      <c r="FL206" s="124"/>
      <c r="FM206" s="124"/>
      <c r="FN206" s="124"/>
      <c r="FO206" s="124"/>
      <c r="FP206" s="124"/>
      <c r="FQ206" s="124"/>
      <c r="FR206" s="124"/>
      <c r="FS206" s="124"/>
      <c r="FT206" s="124"/>
      <c r="FU206" s="124"/>
      <c r="FV206" s="124"/>
      <c r="FW206" s="124"/>
      <c r="FX206" s="124"/>
      <c r="FY206" s="124"/>
      <c r="FZ206" s="124"/>
      <c r="GA206" s="124"/>
      <c r="GB206" s="124"/>
      <c r="GC206" s="124"/>
      <c r="GD206" s="124"/>
      <c r="GE206" s="124"/>
      <c r="GF206" s="124"/>
      <c r="GG206" s="124"/>
      <c r="GH206" s="124"/>
      <c r="GI206" s="124"/>
      <c r="GJ206" s="124"/>
      <c r="GK206" s="124"/>
      <c r="GL206" s="124"/>
      <c r="GM206" s="124"/>
      <c r="GN206" s="124"/>
      <c r="GO206" s="124"/>
      <c r="GP206" s="124"/>
      <c r="GQ206" s="124"/>
      <c r="GR206" s="124"/>
      <c r="GS206" s="124"/>
      <c r="GT206" s="124"/>
      <c r="GU206" s="124"/>
      <c r="GV206" s="124"/>
      <c r="GW206" s="124"/>
      <c r="GX206" s="124"/>
      <c r="GY206" s="124"/>
      <c r="GZ206" s="124"/>
      <c r="HA206" s="124"/>
      <c r="HB206" s="124"/>
      <c r="HC206" s="124"/>
      <c r="HD206" s="124"/>
      <c r="HE206" s="124"/>
      <c r="HF206" s="124"/>
      <c r="HG206" s="124"/>
      <c r="HH206" s="124"/>
      <c r="HI206" s="124"/>
      <c r="HJ206" s="124"/>
      <c r="HK206" s="124"/>
      <c r="HL206" s="124"/>
      <c r="HM206" s="124"/>
      <c r="HN206" s="124"/>
      <c r="HO206" s="124"/>
    </row>
    <row r="207" spans="1:223" ht="15" x14ac:dyDescent="0.25">
      <c r="B207" s="112" t="s">
        <v>216</v>
      </c>
      <c r="C207" s="116">
        <v>2023</v>
      </c>
      <c r="D207" s="116">
        <v>2022</v>
      </c>
      <c r="E207" s="81"/>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c r="CD207" s="124"/>
      <c r="CE207" s="124"/>
      <c r="CF207" s="124"/>
      <c r="CG207" s="124"/>
      <c r="CH207" s="124"/>
      <c r="CI207" s="124"/>
      <c r="CJ207" s="124"/>
      <c r="CK207" s="124"/>
      <c r="CL207" s="124"/>
      <c r="CM207" s="124"/>
      <c r="CN207" s="124"/>
      <c r="CO207" s="124"/>
      <c r="CP207" s="124"/>
      <c r="CQ207" s="124"/>
      <c r="CR207" s="124"/>
      <c r="CS207" s="124"/>
      <c r="CT207" s="124"/>
      <c r="CU207" s="124"/>
      <c r="CV207" s="124"/>
      <c r="CW207" s="124"/>
      <c r="CX207" s="124"/>
      <c r="CY207" s="124"/>
      <c r="CZ207" s="124"/>
      <c r="DA207" s="124"/>
      <c r="DB207" s="124"/>
      <c r="DC207" s="124"/>
      <c r="DD207" s="124"/>
      <c r="DE207" s="124"/>
      <c r="DF207" s="124"/>
      <c r="DG207" s="124"/>
      <c r="DH207" s="124"/>
      <c r="DI207" s="124"/>
      <c r="DJ207" s="124"/>
      <c r="DK207" s="124"/>
      <c r="DL207" s="124"/>
      <c r="DM207" s="124"/>
      <c r="DN207" s="124"/>
      <c r="DO207" s="124"/>
      <c r="DP207" s="124"/>
      <c r="DQ207" s="124"/>
      <c r="DR207" s="124"/>
      <c r="DS207" s="124"/>
      <c r="DT207" s="124"/>
      <c r="DU207" s="124"/>
      <c r="DV207" s="124"/>
      <c r="DW207" s="124"/>
      <c r="DX207" s="124"/>
      <c r="DY207" s="124"/>
      <c r="DZ207" s="124"/>
      <c r="EA207" s="124"/>
      <c r="EB207" s="124"/>
      <c r="EC207" s="124"/>
      <c r="ED207" s="124"/>
      <c r="EE207" s="124"/>
      <c r="EF207" s="124"/>
      <c r="EG207" s="124"/>
      <c r="EH207" s="124"/>
      <c r="EI207" s="124"/>
      <c r="EJ207" s="124"/>
      <c r="EK207" s="124"/>
      <c r="EL207" s="124"/>
      <c r="EM207" s="124"/>
      <c r="EN207" s="124"/>
      <c r="EO207" s="124"/>
      <c r="EP207" s="124"/>
      <c r="EQ207" s="124"/>
      <c r="ER207" s="124"/>
      <c r="ES207" s="124"/>
      <c r="ET207" s="124"/>
      <c r="EU207" s="124"/>
      <c r="EV207" s="124"/>
      <c r="EW207" s="124"/>
      <c r="EX207" s="124"/>
      <c r="EY207" s="124"/>
      <c r="EZ207" s="124"/>
      <c r="FA207" s="124"/>
      <c r="FB207" s="124"/>
      <c r="FC207" s="124"/>
      <c r="FD207" s="124"/>
      <c r="FE207" s="124"/>
      <c r="FF207" s="124"/>
      <c r="FG207" s="124"/>
      <c r="FH207" s="124"/>
      <c r="FI207" s="124"/>
      <c r="FJ207" s="124"/>
      <c r="FK207" s="124"/>
      <c r="FL207" s="124"/>
      <c r="FM207" s="124"/>
      <c r="FN207" s="124"/>
      <c r="FO207" s="124"/>
      <c r="FP207" s="124"/>
      <c r="FQ207" s="124"/>
      <c r="FR207" s="124"/>
      <c r="FS207" s="124"/>
      <c r="FT207" s="124"/>
      <c r="FU207" s="124"/>
      <c r="FV207" s="124"/>
      <c r="FW207" s="124"/>
      <c r="FX207" s="124"/>
      <c r="FY207" s="124"/>
      <c r="FZ207" s="124"/>
      <c r="GA207" s="124"/>
      <c r="GB207" s="124"/>
      <c r="GC207" s="124"/>
      <c r="GD207" s="124"/>
      <c r="GE207" s="124"/>
      <c r="GF207" s="124"/>
      <c r="GG207" s="124"/>
      <c r="GH207" s="124"/>
      <c r="GI207" s="124"/>
      <c r="GJ207" s="124"/>
      <c r="GK207" s="124"/>
      <c r="GL207" s="124"/>
      <c r="GM207" s="124"/>
      <c r="GN207" s="124"/>
      <c r="GO207" s="124"/>
      <c r="GP207" s="124"/>
      <c r="GQ207" s="124"/>
      <c r="GR207" s="124"/>
      <c r="GS207" s="124"/>
      <c r="GT207" s="124"/>
      <c r="GU207" s="124"/>
      <c r="GV207" s="124"/>
      <c r="GW207" s="124"/>
      <c r="GX207" s="124"/>
      <c r="GY207" s="124"/>
      <c r="GZ207" s="124"/>
      <c r="HA207" s="124"/>
      <c r="HB207" s="124"/>
      <c r="HC207" s="124"/>
      <c r="HD207" s="124"/>
      <c r="HE207" s="124"/>
      <c r="HF207" s="124"/>
      <c r="HG207" s="124"/>
      <c r="HH207" s="124"/>
      <c r="HI207" s="124"/>
      <c r="HJ207" s="124"/>
      <c r="HK207" s="124"/>
      <c r="HL207" s="124"/>
      <c r="HM207" s="124"/>
      <c r="HN207" s="124"/>
      <c r="HO207" s="124"/>
    </row>
    <row r="208" spans="1:223" x14ac:dyDescent="0.2">
      <c r="B208" s="209" t="s">
        <v>239</v>
      </c>
      <c r="C208" s="210">
        <v>161911847</v>
      </c>
      <c r="D208" s="210">
        <v>112488387.01000001</v>
      </c>
      <c r="E208" s="211"/>
    </row>
    <row r="209" spans="2:6" x14ac:dyDescent="0.2">
      <c r="B209" s="209" t="s">
        <v>145</v>
      </c>
      <c r="C209" s="81">
        <v>0</v>
      </c>
      <c r="D209" s="81">
        <v>102817</v>
      </c>
      <c r="E209" s="81"/>
    </row>
    <row r="210" spans="2:6" ht="13.5" thickBot="1" x14ac:dyDescent="0.25">
      <c r="B210" s="212" t="s">
        <v>21</v>
      </c>
      <c r="C210" s="213">
        <f>SUM(C208:C209)</f>
        <v>161911847</v>
      </c>
      <c r="D210" s="213">
        <f>SUM(D208:D209)</f>
        <v>112591204.01000001</v>
      </c>
      <c r="E210" s="120"/>
    </row>
    <row r="211" spans="2:6" ht="13.5" thickTop="1" x14ac:dyDescent="0.2">
      <c r="B211" s="79"/>
      <c r="C211" s="214"/>
      <c r="D211" s="120"/>
      <c r="E211" s="120"/>
    </row>
    <row r="212" spans="2:6" ht="12.75" customHeight="1" x14ac:dyDescent="0.2">
      <c r="B212" s="187"/>
      <c r="C212" s="192"/>
      <c r="D212" s="192"/>
    </row>
    <row r="213" spans="2:6" x14ac:dyDescent="0.2">
      <c r="B213" s="205" t="s">
        <v>233</v>
      </c>
      <c r="C213" s="215"/>
      <c r="D213" s="215"/>
    </row>
    <row r="214" spans="2:6" ht="15.75" customHeight="1" x14ac:dyDescent="0.2">
      <c r="B214" s="83" t="s">
        <v>171</v>
      </c>
      <c r="C214" s="106"/>
      <c r="D214" s="106"/>
    </row>
    <row r="215" spans="2:6" x14ac:dyDescent="0.2">
      <c r="B215" s="112" t="s">
        <v>216</v>
      </c>
    </row>
    <row r="216" spans="2:6" x14ac:dyDescent="0.2">
      <c r="B216" s="205" t="s">
        <v>146</v>
      </c>
      <c r="C216" s="87">
        <v>2023</v>
      </c>
      <c r="D216" s="87">
        <v>2022</v>
      </c>
    </row>
    <row r="217" spans="2:6" x14ac:dyDescent="0.2">
      <c r="B217" s="198" t="s">
        <v>51</v>
      </c>
      <c r="C217" s="81">
        <v>20407048.23</v>
      </c>
      <c r="D217" s="81">
        <v>24812066.559999999</v>
      </c>
      <c r="E217" s="81"/>
    </row>
    <row r="218" spans="2:6" x14ac:dyDescent="0.2">
      <c r="B218" s="198" t="s">
        <v>186</v>
      </c>
      <c r="C218" s="81">
        <v>3996000</v>
      </c>
      <c r="D218" s="81">
        <v>2821500</v>
      </c>
      <c r="E218" s="81"/>
      <c r="F218" s="124"/>
    </row>
    <row r="219" spans="2:6" x14ac:dyDescent="0.2">
      <c r="B219" s="198" t="s">
        <v>183</v>
      </c>
      <c r="C219" s="81">
        <v>1257760</v>
      </c>
      <c r="D219" s="81"/>
      <c r="E219" s="81"/>
      <c r="F219" s="124"/>
    </row>
    <row r="220" spans="2:6" x14ac:dyDescent="0.2">
      <c r="B220" s="198" t="s">
        <v>182</v>
      </c>
      <c r="C220" s="81">
        <v>98000</v>
      </c>
      <c r="D220" s="81">
        <v>180000</v>
      </c>
      <c r="E220" s="81"/>
      <c r="F220" s="81"/>
    </row>
    <row r="221" spans="2:6" x14ac:dyDescent="0.2">
      <c r="B221" s="198" t="s">
        <v>185</v>
      </c>
      <c r="C221" s="81">
        <v>609782.35</v>
      </c>
      <c r="D221" s="81">
        <v>1110286.3600000001</v>
      </c>
      <c r="E221" s="81"/>
      <c r="F221" s="81"/>
    </row>
    <row r="222" spans="2:6" x14ac:dyDescent="0.2">
      <c r="B222" s="198" t="s">
        <v>49</v>
      </c>
      <c r="C222" s="81">
        <v>1029133.33</v>
      </c>
      <c r="D222" s="81">
        <v>1161000</v>
      </c>
      <c r="E222" s="81"/>
      <c r="F222" s="81"/>
    </row>
    <row r="223" spans="2:6" x14ac:dyDescent="0.2">
      <c r="B223" s="198" t="s">
        <v>184</v>
      </c>
      <c r="C223" s="81">
        <v>2887237.53</v>
      </c>
      <c r="D223" s="81"/>
      <c r="E223" s="81"/>
      <c r="F223" s="81"/>
    </row>
    <row r="224" spans="2:6" x14ac:dyDescent="0.2">
      <c r="B224" s="198" t="s">
        <v>50</v>
      </c>
      <c r="C224" s="89">
        <v>814500</v>
      </c>
      <c r="D224" s="89">
        <v>746500</v>
      </c>
      <c r="E224" s="81"/>
      <c r="F224" s="81"/>
    </row>
    <row r="225" spans="2:6" x14ac:dyDescent="0.2">
      <c r="B225" s="198" t="s">
        <v>246</v>
      </c>
      <c r="C225" s="89">
        <v>1828875.51</v>
      </c>
      <c r="D225" s="89"/>
      <c r="E225" s="81"/>
      <c r="F225" s="89"/>
    </row>
    <row r="226" spans="2:6" x14ac:dyDescent="0.2">
      <c r="B226" s="198" t="s">
        <v>139</v>
      </c>
      <c r="C226" s="89">
        <v>1789058.1</v>
      </c>
      <c r="D226" s="89">
        <v>1938947.31</v>
      </c>
      <c r="E226" s="81"/>
      <c r="F226" s="89"/>
    </row>
    <row r="227" spans="2:6" x14ac:dyDescent="0.2">
      <c r="B227" s="198" t="s">
        <v>247</v>
      </c>
      <c r="C227" s="89">
        <v>242144.37</v>
      </c>
      <c r="D227" s="89"/>
      <c r="E227" s="81"/>
      <c r="F227" s="89"/>
    </row>
    <row r="228" spans="2:6" ht="13.5" thickBot="1" x14ac:dyDescent="0.25">
      <c r="B228" s="77" t="s">
        <v>21</v>
      </c>
      <c r="C228" s="78">
        <f>SUM(C217:C227)</f>
        <v>34959539.420000002</v>
      </c>
      <c r="D228" s="78">
        <f>SUM(D217:D226)</f>
        <v>32770300.229999997</v>
      </c>
      <c r="E228" s="120"/>
      <c r="F228" s="216"/>
    </row>
    <row r="229" spans="2:6" ht="13.5" thickTop="1" x14ac:dyDescent="0.2">
      <c r="B229" s="79"/>
      <c r="C229" s="80"/>
      <c r="D229" s="81"/>
      <c r="E229" s="120"/>
      <c r="F229" s="124"/>
    </row>
    <row r="230" spans="2:6" x14ac:dyDescent="0.2">
      <c r="B230" s="79"/>
      <c r="C230" s="82"/>
      <c r="D230" s="82"/>
    </row>
    <row r="231" spans="2:6" x14ac:dyDescent="0.2">
      <c r="B231" s="86" t="s">
        <v>234</v>
      </c>
      <c r="C231" s="82"/>
      <c r="D231" s="82"/>
    </row>
    <row r="232" spans="2:6" x14ac:dyDescent="0.2">
      <c r="B232" s="86" t="s">
        <v>144</v>
      </c>
      <c r="C232" s="82"/>
      <c r="D232" s="82"/>
    </row>
    <row r="233" spans="2:6" ht="12.75" customHeight="1" x14ac:dyDescent="0.2">
      <c r="B233" s="83" t="s">
        <v>98</v>
      </c>
      <c r="C233" s="84"/>
      <c r="D233" s="85"/>
    </row>
    <row r="234" spans="2:6" ht="12.75" customHeight="1" x14ac:dyDescent="0.2">
      <c r="B234" s="86" t="s">
        <v>216</v>
      </c>
      <c r="C234" s="87">
        <v>2023</v>
      </c>
      <c r="D234" s="87">
        <v>2022</v>
      </c>
    </row>
    <row r="235" spans="2:6" x14ac:dyDescent="0.2">
      <c r="B235" s="88" t="s">
        <v>52</v>
      </c>
      <c r="C235" s="89">
        <v>66419400</v>
      </c>
      <c r="D235" s="89">
        <v>41175366.770000003</v>
      </c>
      <c r="E235" s="81"/>
    </row>
    <row r="236" spans="2:6" ht="13.5" thickBot="1" x14ac:dyDescent="0.25">
      <c r="B236" s="79" t="s">
        <v>32</v>
      </c>
      <c r="C236" s="78">
        <f>SUM(C235)</f>
        <v>66419400</v>
      </c>
      <c r="D236" s="78">
        <f>SUM(D235)</f>
        <v>41175366.770000003</v>
      </c>
      <c r="E236" s="81"/>
    </row>
    <row r="237" spans="2:6" ht="13.5" thickTop="1" x14ac:dyDescent="0.2">
      <c r="B237" s="79"/>
      <c r="C237" s="82"/>
      <c r="D237" s="82"/>
      <c r="E237" s="120"/>
    </row>
    <row r="238" spans="2:6" x14ac:dyDescent="0.2">
      <c r="B238" s="79"/>
      <c r="C238" s="82"/>
      <c r="D238" s="82" t="s">
        <v>3</v>
      </c>
    </row>
    <row r="239" spans="2:6" x14ac:dyDescent="0.2">
      <c r="B239" s="79"/>
      <c r="C239" s="82"/>
      <c r="D239" s="82"/>
    </row>
    <row r="240" spans="2:6" x14ac:dyDescent="0.2">
      <c r="B240" s="187" t="s">
        <v>235</v>
      </c>
      <c r="C240" s="82"/>
      <c r="D240" s="82"/>
    </row>
    <row r="241" spans="2:5" ht="50.25" customHeight="1" x14ac:dyDescent="0.2">
      <c r="B241" s="240" t="s">
        <v>113</v>
      </c>
      <c r="C241" s="240"/>
      <c r="D241" s="240"/>
    </row>
    <row r="242" spans="2:5" x14ac:dyDescent="0.2">
      <c r="B242" s="112" t="s">
        <v>216</v>
      </c>
      <c r="C242" s="87">
        <v>2023</v>
      </c>
      <c r="D242" s="87">
        <v>2022</v>
      </c>
    </row>
    <row r="243" spans="2:5" x14ac:dyDescent="0.2">
      <c r="B243" s="198" t="s">
        <v>75</v>
      </c>
      <c r="C243" s="81">
        <v>215882.12</v>
      </c>
      <c r="D243" s="81">
        <v>152503.94</v>
      </c>
      <c r="E243" s="81"/>
    </row>
    <row r="244" spans="2:5" x14ac:dyDescent="0.2">
      <c r="B244" s="198" t="s">
        <v>112</v>
      </c>
      <c r="C244" s="81">
        <v>29305.3</v>
      </c>
      <c r="D244" s="81">
        <v>55548.21</v>
      </c>
      <c r="E244" s="81"/>
    </row>
    <row r="245" spans="2:5" x14ac:dyDescent="0.2">
      <c r="B245" s="198" t="s">
        <v>128</v>
      </c>
      <c r="C245" s="81">
        <v>123.9</v>
      </c>
      <c r="D245" s="81">
        <v>185</v>
      </c>
      <c r="E245" s="81"/>
    </row>
    <row r="246" spans="2:5" x14ac:dyDescent="0.2">
      <c r="B246" s="198" t="s">
        <v>187</v>
      </c>
      <c r="C246" s="81">
        <v>3536.46</v>
      </c>
      <c r="D246" s="81"/>
      <c r="E246" s="81"/>
    </row>
    <row r="247" spans="2:5" x14ac:dyDescent="0.2">
      <c r="B247" s="198" t="s">
        <v>102</v>
      </c>
      <c r="C247" s="81"/>
      <c r="D247" s="81">
        <v>27155.200000000001</v>
      </c>
      <c r="E247" s="81"/>
    </row>
    <row r="248" spans="2:5" ht="12.75" customHeight="1" x14ac:dyDescent="0.2">
      <c r="B248" s="198" t="s">
        <v>26</v>
      </c>
      <c r="C248" s="81">
        <v>33602.410000000003</v>
      </c>
      <c r="D248" s="81">
        <v>135652.47</v>
      </c>
      <c r="E248" s="81"/>
    </row>
    <row r="249" spans="2:5" x14ac:dyDescent="0.2">
      <c r="B249" s="198" t="s">
        <v>76</v>
      </c>
      <c r="C249" s="81">
        <v>100217.61</v>
      </c>
      <c r="D249" s="81">
        <v>3076.99</v>
      </c>
      <c r="E249" s="81"/>
    </row>
    <row r="250" spans="2:5" x14ac:dyDescent="0.2">
      <c r="B250" s="198" t="s">
        <v>20</v>
      </c>
      <c r="C250" s="81">
        <v>1485.56</v>
      </c>
      <c r="D250" s="81"/>
      <c r="E250" s="81"/>
    </row>
    <row r="251" spans="2:5" x14ac:dyDescent="0.2">
      <c r="B251" s="124" t="s">
        <v>27</v>
      </c>
      <c r="C251" s="81">
        <v>3100</v>
      </c>
      <c r="D251" s="81">
        <v>14575</v>
      </c>
      <c r="E251" s="81"/>
    </row>
    <row r="252" spans="2:5" x14ac:dyDescent="0.2">
      <c r="B252" s="124" t="s">
        <v>188</v>
      </c>
      <c r="C252" s="81">
        <v>10000</v>
      </c>
      <c r="D252" s="81"/>
      <c r="E252" s="81"/>
    </row>
    <row r="253" spans="2:5" x14ac:dyDescent="0.2">
      <c r="B253" s="124" t="s">
        <v>63</v>
      </c>
      <c r="C253" s="81">
        <v>750</v>
      </c>
      <c r="D253" s="81">
        <v>0</v>
      </c>
      <c r="E253" s="81"/>
    </row>
    <row r="254" spans="2:5" x14ac:dyDescent="0.2">
      <c r="B254" s="124" t="s">
        <v>19</v>
      </c>
      <c r="C254" s="81">
        <v>12028.09</v>
      </c>
      <c r="D254" s="81">
        <v>164125.82</v>
      </c>
      <c r="E254" s="81"/>
    </row>
    <row r="255" spans="2:5" x14ac:dyDescent="0.2">
      <c r="B255" s="124" t="s">
        <v>189</v>
      </c>
      <c r="C255" s="81">
        <v>1060.52</v>
      </c>
      <c r="D255" s="81"/>
      <c r="E255" s="81"/>
    </row>
    <row r="256" spans="2:5" x14ac:dyDescent="0.2">
      <c r="B256" s="198" t="s">
        <v>110</v>
      </c>
      <c r="C256" s="217"/>
      <c r="D256" s="217">
        <v>885</v>
      </c>
      <c r="E256" s="81"/>
    </row>
    <row r="257" spans="2:5" x14ac:dyDescent="0.2">
      <c r="B257" s="124" t="s">
        <v>28</v>
      </c>
      <c r="C257" s="81">
        <v>3298.51</v>
      </c>
      <c r="D257" s="81">
        <v>15878.98</v>
      </c>
      <c r="E257" s="81"/>
    </row>
    <row r="258" spans="2:5" x14ac:dyDescent="0.2">
      <c r="B258" s="124" t="s">
        <v>190</v>
      </c>
      <c r="C258" s="81">
        <v>369.9</v>
      </c>
      <c r="D258" s="81"/>
      <c r="E258" s="81"/>
    </row>
    <row r="259" spans="2:5" x14ac:dyDescent="0.2">
      <c r="B259" s="198" t="s">
        <v>111</v>
      </c>
      <c r="C259" s="81"/>
      <c r="D259" s="81">
        <v>570.02</v>
      </c>
      <c r="E259" s="81"/>
    </row>
    <row r="260" spans="2:5" x14ac:dyDescent="0.2">
      <c r="B260" s="124" t="s">
        <v>65</v>
      </c>
      <c r="C260" s="81">
        <v>20824.400000000001</v>
      </c>
      <c r="D260" s="81">
        <v>26276.959999999999</v>
      </c>
      <c r="E260" s="81"/>
    </row>
    <row r="261" spans="2:5" x14ac:dyDescent="0.2">
      <c r="B261" s="124" t="s">
        <v>193</v>
      </c>
      <c r="C261" s="81">
        <v>202.59</v>
      </c>
      <c r="D261" s="81"/>
      <c r="E261" s="81"/>
    </row>
    <row r="262" spans="2:5" x14ac:dyDescent="0.2">
      <c r="B262" s="124" t="s">
        <v>196</v>
      </c>
      <c r="C262" s="81">
        <v>1800000</v>
      </c>
      <c r="D262" s="81"/>
      <c r="E262" s="81"/>
    </row>
    <row r="263" spans="2:5" x14ac:dyDescent="0.2">
      <c r="B263" s="198" t="s">
        <v>114</v>
      </c>
      <c r="C263" s="217"/>
      <c r="D263" s="217">
        <f>1209150+1060.56</f>
        <v>1210210.56</v>
      </c>
      <c r="E263" s="81"/>
    </row>
    <row r="264" spans="2:5" x14ac:dyDescent="0.2">
      <c r="B264" s="198" t="s">
        <v>64</v>
      </c>
      <c r="C264" s="217">
        <v>6000</v>
      </c>
      <c r="D264" s="217">
        <v>6100</v>
      </c>
      <c r="E264" s="81"/>
    </row>
    <row r="265" spans="2:5" x14ac:dyDescent="0.2">
      <c r="B265" s="198" t="s">
        <v>191</v>
      </c>
      <c r="C265" s="217">
        <v>245</v>
      </c>
      <c r="D265" s="217"/>
      <c r="E265" s="81"/>
    </row>
    <row r="266" spans="2:5" x14ac:dyDescent="0.2">
      <c r="B266" s="198" t="s">
        <v>116</v>
      </c>
      <c r="C266" s="217">
        <v>1799.42</v>
      </c>
      <c r="D266" s="217">
        <v>206</v>
      </c>
      <c r="E266" s="81"/>
    </row>
    <row r="267" spans="2:5" x14ac:dyDescent="0.2">
      <c r="B267" s="198" t="s">
        <v>29</v>
      </c>
      <c r="C267" s="81">
        <v>22396.66</v>
      </c>
      <c r="D267" s="81">
        <v>36239.81</v>
      </c>
      <c r="E267" s="81"/>
    </row>
    <row r="268" spans="2:5" x14ac:dyDescent="0.2">
      <c r="B268" s="124" t="s">
        <v>30</v>
      </c>
      <c r="C268" s="81">
        <v>64905.93</v>
      </c>
      <c r="D268" s="81">
        <v>94762.53</v>
      </c>
      <c r="E268" s="81"/>
    </row>
    <row r="269" spans="2:5" x14ac:dyDescent="0.2">
      <c r="B269" s="124" t="s">
        <v>77</v>
      </c>
      <c r="C269" s="81">
        <v>1729.2</v>
      </c>
      <c r="D269" s="81">
        <v>5721.2</v>
      </c>
      <c r="E269" s="81"/>
    </row>
    <row r="270" spans="2:5" x14ac:dyDescent="0.2">
      <c r="B270" s="124" t="s">
        <v>192</v>
      </c>
      <c r="C270" s="81">
        <v>3472.99</v>
      </c>
      <c r="D270" s="81"/>
      <c r="E270" s="81"/>
    </row>
    <row r="271" spans="2:5" x14ac:dyDescent="0.2">
      <c r="B271" s="124" t="s">
        <v>34</v>
      </c>
      <c r="C271" s="81">
        <v>27173.88</v>
      </c>
      <c r="D271" s="81">
        <v>687.92</v>
      </c>
      <c r="E271" s="81"/>
    </row>
    <row r="272" spans="2:5" x14ac:dyDescent="0.2">
      <c r="B272" s="124" t="s">
        <v>31</v>
      </c>
      <c r="C272" s="81">
        <f>710.66</f>
        <v>710.66</v>
      </c>
      <c r="D272" s="81">
        <f>33992.33+6462.58+41.33</f>
        <v>40496.240000000005</v>
      </c>
      <c r="E272" s="81"/>
    </row>
    <row r="273" spans="2:6" x14ac:dyDescent="0.2">
      <c r="B273" s="124" t="s">
        <v>39</v>
      </c>
      <c r="C273" s="81">
        <v>12272.05</v>
      </c>
      <c r="D273" s="81">
        <v>53004.15</v>
      </c>
      <c r="E273" s="81"/>
    </row>
    <row r="274" spans="2:6" x14ac:dyDescent="0.2">
      <c r="B274" s="124" t="s">
        <v>115</v>
      </c>
      <c r="C274" s="81"/>
      <c r="D274" s="81">
        <v>20532</v>
      </c>
      <c r="E274" s="81"/>
    </row>
    <row r="275" spans="2:6" x14ac:dyDescent="0.2">
      <c r="B275" s="124" t="s">
        <v>195</v>
      </c>
      <c r="C275" s="81">
        <v>311.99</v>
      </c>
      <c r="D275" s="81"/>
      <c r="E275" s="81"/>
    </row>
    <row r="276" spans="2:6" x14ac:dyDescent="0.2">
      <c r="B276" s="124" t="s">
        <v>194</v>
      </c>
      <c r="C276" s="81">
        <f>84370+318.6</f>
        <v>84688.6</v>
      </c>
      <c r="D276" s="81"/>
      <c r="E276" s="81"/>
    </row>
    <row r="277" spans="2:6" ht="16.5" customHeight="1" thickBot="1" x14ac:dyDescent="0.3">
      <c r="B277" s="79" t="s">
        <v>21</v>
      </c>
      <c r="C277" s="204">
        <f>SUM(C243:C276)</f>
        <v>2461493.7500000009</v>
      </c>
      <c r="D277" s="204">
        <f>SUM(D243:D274)</f>
        <v>2064393.9999999998</v>
      </c>
      <c r="E277" s="120"/>
      <c r="F277" s="218"/>
    </row>
    <row r="278" spans="2:6" ht="13.5" thickTop="1" x14ac:dyDescent="0.2">
      <c r="B278" s="79"/>
      <c r="C278" s="82"/>
      <c r="D278" s="82"/>
      <c r="E278" s="120"/>
    </row>
    <row r="279" spans="2:6" x14ac:dyDescent="0.2">
      <c r="B279" s="79"/>
      <c r="C279" s="82"/>
      <c r="D279" s="82"/>
      <c r="E279" s="81"/>
    </row>
    <row r="280" spans="2:6" x14ac:dyDescent="0.2">
      <c r="B280" s="79"/>
      <c r="C280" s="82"/>
      <c r="D280" s="82"/>
    </row>
    <row r="281" spans="2:6" x14ac:dyDescent="0.2">
      <c r="B281" s="219" t="s">
        <v>236</v>
      </c>
      <c r="C281" s="82"/>
      <c r="D281" s="82"/>
    </row>
    <row r="282" spans="2:6" x14ac:dyDescent="0.2">
      <c r="B282" s="220" t="s">
        <v>148</v>
      </c>
      <c r="C282" s="82"/>
      <c r="D282" s="82"/>
    </row>
    <row r="283" spans="2:6" x14ac:dyDescent="0.2">
      <c r="B283" s="209" t="s">
        <v>150</v>
      </c>
      <c r="C283" s="85"/>
      <c r="D283" s="85"/>
    </row>
    <row r="284" spans="2:6" ht="15.75" customHeight="1" x14ac:dyDescent="0.2">
      <c r="B284" s="220" t="s">
        <v>216</v>
      </c>
      <c r="C284" s="221">
        <v>2023</v>
      </c>
      <c r="D284" s="221">
        <v>2022</v>
      </c>
    </row>
    <row r="285" spans="2:6" ht="15.75" customHeight="1" x14ac:dyDescent="0.2">
      <c r="B285" s="172" t="s">
        <v>243</v>
      </c>
      <c r="C285" s="210">
        <v>350678.87</v>
      </c>
      <c r="D285" s="210">
        <v>185051.82</v>
      </c>
    </row>
    <row r="286" spans="2:6" ht="15.75" customHeight="1" x14ac:dyDescent="0.2">
      <c r="B286" s="172" t="s">
        <v>242</v>
      </c>
      <c r="C286" s="210">
        <v>620586.86</v>
      </c>
      <c r="D286" s="210">
        <v>584477.85</v>
      </c>
    </row>
    <row r="287" spans="2:6" ht="15.75" customHeight="1" x14ac:dyDescent="0.2">
      <c r="B287" s="172" t="s">
        <v>244</v>
      </c>
      <c r="C287" s="210">
        <v>840975.88</v>
      </c>
      <c r="D287" s="210">
        <v>583320.68000000005</v>
      </c>
    </row>
    <row r="288" spans="2:6" ht="15.75" customHeight="1" x14ac:dyDescent="0.2">
      <c r="B288" s="175" t="s">
        <v>245</v>
      </c>
      <c r="C288" s="210">
        <v>118822.36</v>
      </c>
      <c r="D288" s="226"/>
    </row>
    <row r="289" spans="1:5" ht="15.75" thickBot="1" x14ac:dyDescent="0.3">
      <c r="B289" s="79" t="s">
        <v>21</v>
      </c>
      <c r="C289" s="222">
        <f>SUM(C285:C288)</f>
        <v>1931063.97</v>
      </c>
      <c r="D289" s="222">
        <f>SUM(D285:D288)</f>
        <v>1352850.35</v>
      </c>
      <c r="E289" s="120"/>
    </row>
    <row r="290" spans="1:5" ht="15.75" thickTop="1" x14ac:dyDescent="0.25">
      <c r="B290" s="79"/>
      <c r="C290" s="230"/>
      <c r="D290" s="230"/>
      <c r="E290" s="120"/>
    </row>
    <row r="291" spans="1:5" ht="15" x14ac:dyDescent="0.25">
      <c r="B291" s="79"/>
      <c r="C291" s="230"/>
      <c r="D291" s="230"/>
      <c r="E291" s="120"/>
    </row>
    <row r="292" spans="1:5" x14ac:dyDescent="0.2">
      <c r="B292" s="79"/>
      <c r="C292" s="82"/>
      <c r="D292" s="82"/>
      <c r="E292" s="113"/>
    </row>
    <row r="293" spans="1:5" x14ac:dyDescent="0.2">
      <c r="B293" s="79"/>
      <c r="C293" s="82"/>
      <c r="D293" s="82"/>
    </row>
    <row r="294" spans="1:5" x14ac:dyDescent="0.2">
      <c r="B294" s="223" t="s">
        <v>241</v>
      </c>
      <c r="C294" s="82"/>
      <c r="D294" s="82"/>
    </row>
    <row r="295" spans="1:5" ht="25.5" x14ac:dyDescent="0.2">
      <c r="B295" s="189" t="s">
        <v>197</v>
      </c>
      <c r="D295" s="82"/>
    </row>
    <row r="296" spans="1:5" ht="17.25" customHeight="1" x14ac:dyDescent="0.2">
      <c r="B296" s="112" t="s">
        <v>216</v>
      </c>
      <c r="C296" s="87">
        <v>2023</v>
      </c>
      <c r="D296" s="87">
        <v>2022</v>
      </c>
      <c r="E296" s="196"/>
    </row>
    <row r="297" spans="1:5" x14ac:dyDescent="0.2">
      <c r="B297" s="224" t="s">
        <v>78</v>
      </c>
      <c r="C297" s="217">
        <f>1388693.33</f>
        <v>1388693.33</v>
      </c>
      <c r="D297" s="217">
        <v>1347972.23</v>
      </c>
      <c r="E297" s="217"/>
    </row>
    <row r="298" spans="1:5" x14ac:dyDescent="0.2">
      <c r="B298" s="198" t="s">
        <v>79</v>
      </c>
      <c r="C298" s="217">
        <f>120000.9+414151.76</f>
        <v>534152.66</v>
      </c>
      <c r="D298" s="217">
        <v>69608.649999999994</v>
      </c>
      <c r="E298" s="217"/>
    </row>
    <row r="299" spans="1:5" x14ac:dyDescent="0.2">
      <c r="B299" s="198" t="s">
        <v>198</v>
      </c>
      <c r="C299" s="217">
        <v>119770</v>
      </c>
      <c r="D299" s="217"/>
      <c r="E299" s="217"/>
    </row>
    <row r="300" spans="1:5" x14ac:dyDescent="0.2">
      <c r="A300" s="95" t="s">
        <v>3</v>
      </c>
      <c r="B300" s="198" t="s">
        <v>33</v>
      </c>
      <c r="C300" s="217">
        <v>553101.22</v>
      </c>
      <c r="D300" s="217">
        <v>481700</v>
      </c>
      <c r="E300" s="217"/>
    </row>
    <row r="301" spans="1:5" x14ac:dyDescent="0.2">
      <c r="B301" s="198" t="s">
        <v>199</v>
      </c>
      <c r="C301" s="217">
        <v>178740.12</v>
      </c>
      <c r="D301" s="217"/>
      <c r="E301" s="217"/>
    </row>
    <row r="302" spans="1:5" x14ac:dyDescent="0.2">
      <c r="B302" s="198" t="s">
        <v>117</v>
      </c>
      <c r="C302" s="217">
        <v>117942.16</v>
      </c>
      <c r="D302" s="217">
        <v>6384.63</v>
      </c>
      <c r="E302" s="217"/>
    </row>
    <row r="303" spans="1:5" x14ac:dyDescent="0.2">
      <c r="B303" s="198" t="s">
        <v>118</v>
      </c>
      <c r="C303" s="217">
        <v>10750</v>
      </c>
      <c r="D303" s="217">
        <v>23620</v>
      </c>
      <c r="E303" s="217"/>
    </row>
    <row r="304" spans="1:5" x14ac:dyDescent="0.2">
      <c r="B304" s="198" t="s">
        <v>201</v>
      </c>
      <c r="C304" s="217">
        <v>34000</v>
      </c>
      <c r="D304" s="217"/>
      <c r="E304" s="217"/>
    </row>
    <row r="305" spans="2:5" x14ac:dyDescent="0.2">
      <c r="B305" s="198" t="s">
        <v>200</v>
      </c>
      <c r="C305" s="217">
        <v>11475</v>
      </c>
      <c r="D305" s="217"/>
      <c r="E305" s="217"/>
    </row>
    <row r="306" spans="2:5" x14ac:dyDescent="0.2">
      <c r="B306" s="224" t="s">
        <v>80</v>
      </c>
      <c r="C306" s="217"/>
      <c r="D306" s="217">
        <v>476840</v>
      </c>
      <c r="E306" s="217"/>
    </row>
    <row r="307" spans="2:5" x14ac:dyDescent="0.2">
      <c r="B307" s="224" t="s">
        <v>119</v>
      </c>
      <c r="C307" s="217"/>
      <c r="D307" s="217">
        <v>11006.49</v>
      </c>
      <c r="E307" s="217"/>
    </row>
    <row r="308" spans="2:5" x14ac:dyDescent="0.2">
      <c r="B308" s="224" t="s">
        <v>120</v>
      </c>
      <c r="C308" s="217">
        <v>129720.48</v>
      </c>
      <c r="D308" s="217">
        <v>129720.49</v>
      </c>
      <c r="E308" s="217"/>
    </row>
    <row r="309" spans="2:5" x14ac:dyDescent="0.2">
      <c r="B309" s="224" t="s">
        <v>202</v>
      </c>
      <c r="C309" s="217">
        <v>154835.98000000001</v>
      </c>
      <c r="D309" s="217"/>
      <c r="E309" s="217"/>
    </row>
    <row r="310" spans="2:5" x14ac:dyDescent="0.2">
      <c r="B310" s="224" t="s">
        <v>121</v>
      </c>
      <c r="C310" s="217"/>
      <c r="D310" s="217">
        <v>265230.83</v>
      </c>
      <c r="E310" s="217"/>
    </row>
    <row r="311" spans="2:5" x14ac:dyDescent="0.2">
      <c r="B311" s="224" t="s">
        <v>203</v>
      </c>
      <c r="C311" s="217">
        <v>590</v>
      </c>
      <c r="D311" s="217"/>
      <c r="E311" s="217"/>
    </row>
    <row r="312" spans="2:5" x14ac:dyDescent="0.2">
      <c r="B312" s="224" t="s">
        <v>122</v>
      </c>
      <c r="C312" s="217">
        <v>119819.72</v>
      </c>
      <c r="D312" s="217">
        <v>167392.35999999999</v>
      </c>
      <c r="E312" s="217"/>
    </row>
    <row r="313" spans="2:5" x14ac:dyDescent="0.2">
      <c r="B313" s="224" t="s">
        <v>152</v>
      </c>
      <c r="C313" s="217">
        <v>208211.76</v>
      </c>
      <c r="D313" s="217">
        <f>67195.81+95540</f>
        <v>162735.81</v>
      </c>
      <c r="E313" s="217"/>
    </row>
    <row r="314" spans="2:5" x14ac:dyDescent="0.2">
      <c r="B314" s="224" t="s">
        <v>204</v>
      </c>
      <c r="C314" s="217">
        <v>76000.02</v>
      </c>
      <c r="D314" s="217"/>
      <c r="E314" s="217"/>
    </row>
    <row r="315" spans="2:5" x14ac:dyDescent="0.2">
      <c r="B315" s="198" t="s">
        <v>205</v>
      </c>
      <c r="C315" s="217">
        <v>2360</v>
      </c>
      <c r="D315" s="217"/>
      <c r="E315" s="217"/>
    </row>
    <row r="316" spans="2:5" x14ac:dyDescent="0.2">
      <c r="B316" s="198" t="s">
        <v>123</v>
      </c>
      <c r="C316" s="217">
        <v>3835.48</v>
      </c>
      <c r="D316" s="217">
        <v>10483.459999999999</v>
      </c>
      <c r="E316" s="217"/>
    </row>
    <row r="317" spans="2:5" x14ac:dyDescent="0.2">
      <c r="B317" s="198" t="s">
        <v>100</v>
      </c>
      <c r="C317" s="217">
        <v>198323.51</v>
      </c>
      <c r="D317" s="217">
        <v>185745.54</v>
      </c>
      <c r="E317" s="217"/>
    </row>
    <row r="318" spans="2:5" x14ac:dyDescent="0.2">
      <c r="B318" s="198" t="s">
        <v>124</v>
      </c>
      <c r="C318" s="217">
        <v>46656.02</v>
      </c>
      <c r="D318" s="217">
        <v>120763.56</v>
      </c>
      <c r="E318" s="217"/>
    </row>
    <row r="319" spans="2:5" x14ac:dyDescent="0.2">
      <c r="B319" s="198" t="s">
        <v>101</v>
      </c>
      <c r="C319" s="81">
        <v>94319.09</v>
      </c>
      <c r="D319" s="81">
        <v>92895.9</v>
      </c>
      <c r="E319" s="81"/>
    </row>
    <row r="320" spans="2:5" x14ac:dyDescent="0.2">
      <c r="B320" s="198" t="s">
        <v>66</v>
      </c>
      <c r="C320" s="81">
        <v>30385</v>
      </c>
      <c r="D320" s="81">
        <f>38350+7788</f>
        <v>46138</v>
      </c>
      <c r="E320" s="81"/>
    </row>
    <row r="321" spans="1:6" x14ac:dyDescent="0.2">
      <c r="B321" s="95" t="s">
        <v>125</v>
      </c>
      <c r="C321" s="94">
        <v>149539.44</v>
      </c>
      <c r="D321" s="94">
        <v>102817</v>
      </c>
    </row>
    <row r="322" spans="1:6" x14ac:dyDescent="0.2">
      <c r="B322" s="124" t="s">
        <v>24</v>
      </c>
      <c r="C322" s="81">
        <v>8850</v>
      </c>
      <c r="D322" s="81">
        <v>71744</v>
      </c>
      <c r="E322" s="81"/>
    </row>
    <row r="323" spans="1:6" x14ac:dyDescent="0.2">
      <c r="B323" s="124" t="s">
        <v>107</v>
      </c>
      <c r="C323" s="81"/>
      <c r="D323" s="81">
        <v>360788.06</v>
      </c>
      <c r="E323" s="81"/>
    </row>
    <row r="324" spans="1:6" x14ac:dyDescent="0.2">
      <c r="B324" s="124" t="s">
        <v>129</v>
      </c>
      <c r="C324" s="81">
        <v>509500.5</v>
      </c>
      <c r="D324" s="81">
        <v>120000</v>
      </c>
      <c r="E324" s="81"/>
    </row>
    <row r="325" spans="1:6" x14ac:dyDescent="0.2">
      <c r="B325" s="124" t="s">
        <v>67</v>
      </c>
      <c r="C325" s="81">
        <v>6344.29</v>
      </c>
      <c r="D325" s="81">
        <v>66907.41</v>
      </c>
      <c r="E325" s="81"/>
      <c r="F325" s="149"/>
    </row>
    <row r="326" spans="1:6" x14ac:dyDescent="0.2">
      <c r="B326" s="124" t="s">
        <v>81</v>
      </c>
      <c r="C326" s="81">
        <v>201544</v>
      </c>
      <c r="D326" s="81">
        <v>96199</v>
      </c>
      <c r="E326" s="81"/>
    </row>
    <row r="327" spans="1:6" x14ac:dyDescent="0.2">
      <c r="A327" s="124"/>
      <c r="B327" s="124" t="s">
        <v>25</v>
      </c>
      <c r="C327" s="217">
        <v>144255</v>
      </c>
      <c r="D327" s="217">
        <v>253157.2</v>
      </c>
      <c r="E327" s="217"/>
    </row>
    <row r="328" spans="1:6" x14ac:dyDescent="0.2">
      <c r="A328" s="124"/>
      <c r="B328" s="124" t="s">
        <v>62</v>
      </c>
      <c r="C328" s="217">
        <f>107062.23+131999.55</f>
        <v>239061.77999999997</v>
      </c>
      <c r="D328" s="217">
        <v>573346.56999999995</v>
      </c>
      <c r="E328" s="217"/>
    </row>
    <row r="329" spans="1:6" x14ac:dyDescent="0.2">
      <c r="B329" s="198" t="s">
        <v>238</v>
      </c>
      <c r="C329" s="89">
        <v>624319.43999999994</v>
      </c>
      <c r="D329" s="89">
        <v>4850294.8099999996</v>
      </c>
      <c r="E329" s="81"/>
    </row>
    <row r="330" spans="1:6" ht="13.5" thickBot="1" x14ac:dyDescent="0.25">
      <c r="B330" s="199" t="s">
        <v>21</v>
      </c>
      <c r="C330" s="78">
        <f>SUM(C297:C329)</f>
        <v>5897096</v>
      </c>
      <c r="D330" s="78">
        <f>SUM(D297:D329)</f>
        <v>10093492</v>
      </c>
      <c r="E330" s="120"/>
    </row>
    <row r="331" spans="1:6" ht="13.5" thickTop="1" x14ac:dyDescent="0.2">
      <c r="B331" s="79"/>
      <c r="C331" s="82"/>
      <c r="D331" s="82"/>
      <c r="E331" s="120"/>
    </row>
    <row r="332" spans="1:6" x14ac:dyDescent="0.2">
      <c r="B332" s="198"/>
      <c r="C332" s="210"/>
      <c r="D332" s="210"/>
      <c r="E332" s="81"/>
    </row>
    <row r="333" spans="1:6" x14ac:dyDescent="0.2">
      <c r="B333" s="198"/>
      <c r="C333" s="210"/>
      <c r="D333" s="210"/>
      <c r="E333" s="81"/>
    </row>
    <row r="334" spans="1:6" x14ac:dyDescent="0.2">
      <c r="B334" s="199" t="s">
        <v>237</v>
      </c>
      <c r="C334" s="85"/>
      <c r="D334" s="85"/>
      <c r="E334" s="81"/>
    </row>
    <row r="335" spans="1:6" ht="51" customHeight="1" x14ac:dyDescent="0.2">
      <c r="B335" s="240" t="s">
        <v>160</v>
      </c>
      <c r="C335" s="240"/>
      <c r="D335" s="240"/>
      <c r="E335" s="81"/>
    </row>
    <row r="336" spans="1:6" x14ac:dyDescent="0.2">
      <c r="B336" s="112" t="s">
        <v>216</v>
      </c>
      <c r="C336" s="221">
        <v>2023</v>
      </c>
      <c r="D336" s="221">
        <v>2022</v>
      </c>
      <c r="E336" s="225"/>
    </row>
    <row r="337" spans="2:6" ht="20.25" customHeight="1" x14ac:dyDescent="0.2">
      <c r="B337" s="198" t="s">
        <v>221</v>
      </c>
      <c r="C337" s="210">
        <v>6028.11</v>
      </c>
      <c r="D337" s="226">
        <v>20569.099999999999</v>
      </c>
      <c r="E337" s="81"/>
    </row>
    <row r="338" spans="2:6" x14ac:dyDescent="0.2">
      <c r="B338" s="131" t="s">
        <v>222</v>
      </c>
      <c r="C338" s="210">
        <v>87758.13</v>
      </c>
      <c r="D338" s="210"/>
      <c r="E338" s="120"/>
    </row>
    <row r="339" spans="2:6" ht="16.5" customHeight="1" thickBot="1" x14ac:dyDescent="0.25">
      <c r="B339" s="198"/>
      <c r="C339" s="227">
        <f>SUM(C337:C338)</f>
        <v>93786.240000000005</v>
      </c>
      <c r="D339" s="227">
        <f>SUM(D337:D338)</f>
        <v>20569.099999999999</v>
      </c>
      <c r="E339" s="81"/>
    </row>
    <row r="340" spans="2:6" ht="13.5" thickTop="1" x14ac:dyDescent="0.2">
      <c r="B340" s="79"/>
      <c r="C340" s="82"/>
      <c r="D340" s="82"/>
      <c r="E340" s="81"/>
    </row>
    <row r="347" spans="2:6" ht="12.75" customHeight="1" x14ac:dyDescent="0.2"/>
    <row r="348" spans="2:6" ht="12.75" customHeight="1" x14ac:dyDescent="0.2">
      <c r="B348" s="124"/>
    </row>
    <row r="349" spans="2:6" x14ac:dyDescent="0.2">
      <c r="C349" s="81"/>
      <c r="D349" s="81"/>
    </row>
    <row r="350" spans="2:6" x14ac:dyDescent="0.2">
      <c r="B350" s="228"/>
    </row>
    <row r="351" spans="2:6" ht="21" customHeight="1" x14ac:dyDescent="0.2">
      <c r="B351" s="228"/>
      <c r="C351" s="229"/>
      <c r="D351" s="229"/>
    </row>
    <row r="352" spans="2:6" ht="47.25" customHeight="1" x14ac:dyDescent="0.2">
      <c r="B352" s="228"/>
      <c r="C352" s="229"/>
      <c r="D352" s="229"/>
      <c r="F352" s="124"/>
    </row>
    <row r="353" spans="1:217" x14ac:dyDescent="0.2">
      <c r="B353" s="228"/>
      <c r="C353" s="229"/>
      <c r="D353" s="229"/>
      <c r="E353" s="81"/>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4"/>
      <c r="AV353" s="124"/>
      <c r="AW353" s="124"/>
      <c r="AX353" s="124"/>
      <c r="AY353" s="124"/>
      <c r="AZ353" s="124"/>
      <c r="BA353" s="124"/>
      <c r="BB353" s="124"/>
      <c r="BC353" s="124"/>
      <c r="BD353" s="124"/>
      <c r="BE353" s="124"/>
      <c r="BF353" s="124"/>
      <c r="BG353" s="124"/>
      <c r="BH353" s="124"/>
      <c r="BI353" s="124"/>
      <c r="BJ353" s="124"/>
      <c r="BK353" s="124"/>
      <c r="BL353" s="124"/>
      <c r="BM353" s="124"/>
      <c r="BN353" s="124"/>
      <c r="BO353" s="124"/>
      <c r="BP353" s="124"/>
      <c r="BQ353" s="124"/>
      <c r="BR353" s="124"/>
      <c r="BS353" s="124"/>
      <c r="BT353" s="124"/>
      <c r="BU353" s="124"/>
      <c r="BV353" s="124"/>
      <c r="BW353" s="124"/>
      <c r="BX353" s="124"/>
      <c r="BY353" s="124"/>
      <c r="BZ353" s="124"/>
      <c r="CA353" s="124"/>
      <c r="CB353" s="124"/>
      <c r="CC353" s="124"/>
      <c r="CD353" s="124"/>
      <c r="CE353" s="124"/>
      <c r="CF353" s="124"/>
      <c r="CG353" s="124"/>
      <c r="CH353" s="124"/>
      <c r="CI353" s="124"/>
      <c r="CJ353" s="124"/>
      <c r="CK353" s="124"/>
      <c r="CL353" s="124"/>
      <c r="CM353" s="124"/>
      <c r="CN353" s="124"/>
      <c r="CO353" s="124"/>
      <c r="CP353" s="124"/>
      <c r="CQ353" s="124"/>
      <c r="CR353" s="124"/>
      <c r="CS353" s="124"/>
      <c r="CT353" s="124"/>
      <c r="CU353" s="124"/>
      <c r="CV353" s="124"/>
      <c r="CW353" s="124"/>
      <c r="CX353" s="124"/>
      <c r="CY353" s="124"/>
      <c r="CZ353" s="124"/>
      <c r="DA353" s="124"/>
      <c r="DB353" s="124"/>
      <c r="DC353" s="124"/>
      <c r="DD353" s="124"/>
      <c r="DE353" s="124"/>
      <c r="DF353" s="124"/>
      <c r="DG353" s="124"/>
      <c r="DH353" s="124"/>
      <c r="DI353" s="124"/>
      <c r="DJ353" s="124"/>
      <c r="DK353" s="124"/>
      <c r="DL353" s="124"/>
      <c r="DM353" s="124"/>
      <c r="DN353" s="124"/>
      <c r="DO353" s="124"/>
      <c r="DP353" s="124"/>
      <c r="DQ353" s="124"/>
      <c r="DR353" s="124"/>
      <c r="DS353" s="124"/>
      <c r="DT353" s="124"/>
      <c r="DU353" s="124"/>
      <c r="DV353" s="124"/>
      <c r="DW353" s="124"/>
      <c r="DX353" s="124"/>
      <c r="DY353" s="124"/>
      <c r="DZ353" s="124"/>
      <c r="EA353" s="124"/>
      <c r="EB353" s="124"/>
      <c r="EC353" s="124"/>
      <c r="ED353" s="124"/>
      <c r="EE353" s="124"/>
      <c r="EF353" s="124"/>
      <c r="EG353" s="124"/>
      <c r="EH353" s="124"/>
      <c r="EI353" s="124"/>
      <c r="EJ353" s="124"/>
      <c r="EK353" s="124"/>
      <c r="EL353" s="124"/>
      <c r="EM353" s="124"/>
      <c r="EN353" s="124"/>
      <c r="EO353" s="124"/>
      <c r="EP353" s="124"/>
      <c r="EQ353" s="124"/>
      <c r="ER353" s="124"/>
      <c r="ES353" s="124"/>
      <c r="ET353" s="124"/>
      <c r="EU353" s="124"/>
      <c r="EV353" s="124"/>
      <c r="EW353" s="124"/>
      <c r="EX353" s="124"/>
      <c r="EY353" s="124"/>
      <c r="EZ353" s="124"/>
      <c r="FA353" s="124"/>
      <c r="FB353" s="124"/>
      <c r="FC353" s="124"/>
      <c r="FD353" s="124"/>
      <c r="FE353" s="124"/>
      <c r="FF353" s="124"/>
      <c r="FG353" s="124"/>
      <c r="FH353" s="124"/>
      <c r="FI353" s="124"/>
      <c r="FJ353" s="124"/>
      <c r="FK353" s="124"/>
      <c r="FL353" s="124"/>
      <c r="FM353" s="124"/>
      <c r="FN353" s="124"/>
      <c r="FO353" s="124"/>
      <c r="FP353" s="124"/>
      <c r="FQ353" s="124"/>
      <c r="FR353" s="124"/>
      <c r="FS353" s="124"/>
      <c r="FT353" s="124"/>
      <c r="FU353" s="124"/>
      <c r="FV353" s="124"/>
      <c r="FW353" s="124"/>
      <c r="FX353" s="124"/>
      <c r="FY353" s="124"/>
      <c r="FZ353" s="124"/>
      <c r="GA353" s="124"/>
      <c r="GB353" s="124"/>
      <c r="GC353" s="124"/>
      <c r="GD353" s="124"/>
      <c r="GE353" s="124"/>
      <c r="GF353" s="124"/>
      <c r="GG353" s="124"/>
      <c r="GH353" s="124"/>
      <c r="GI353" s="124"/>
      <c r="GJ353" s="124"/>
      <c r="GK353" s="124"/>
      <c r="GL353" s="124"/>
      <c r="GM353" s="124"/>
      <c r="GN353" s="124"/>
      <c r="GO353" s="124"/>
      <c r="GP353" s="124"/>
      <c r="GQ353" s="124"/>
      <c r="GR353" s="124"/>
      <c r="GS353" s="124"/>
      <c r="GT353" s="124"/>
      <c r="GU353" s="124"/>
      <c r="GV353" s="124"/>
      <c r="GW353" s="124"/>
      <c r="GX353" s="124"/>
      <c r="GY353" s="124"/>
      <c r="GZ353" s="124"/>
      <c r="HA353" s="124"/>
      <c r="HB353" s="124"/>
      <c r="HC353" s="124"/>
      <c r="HD353" s="124"/>
      <c r="HE353" s="124"/>
      <c r="HF353" s="124"/>
      <c r="HG353" s="124"/>
      <c r="HH353" s="124"/>
      <c r="HI353" s="124"/>
    </row>
    <row r="354" spans="1:217" x14ac:dyDescent="0.2">
      <c r="A354" s="112"/>
      <c r="B354" s="228"/>
      <c r="C354" s="229"/>
      <c r="D354" s="229"/>
    </row>
    <row r="355" spans="1:217" x14ac:dyDescent="0.2">
      <c r="B355" s="228"/>
      <c r="C355" s="229"/>
      <c r="D355" s="229"/>
    </row>
    <row r="356" spans="1:217" x14ac:dyDescent="0.2">
      <c r="B356" s="228"/>
      <c r="C356" s="229"/>
      <c r="D356" s="229"/>
    </row>
    <row r="357" spans="1:217" x14ac:dyDescent="0.2">
      <c r="B357" s="228"/>
      <c r="C357" s="229"/>
      <c r="D357" s="229"/>
    </row>
    <row r="358" spans="1:217" x14ac:dyDescent="0.2">
      <c r="A358" s="124"/>
      <c r="B358" s="228"/>
      <c r="C358" s="229"/>
      <c r="D358" s="229"/>
    </row>
    <row r="359" spans="1:217" x14ac:dyDescent="0.2">
      <c r="B359" s="228"/>
      <c r="C359" s="229"/>
      <c r="D359" s="229"/>
    </row>
    <row r="360" spans="1:217" x14ac:dyDescent="0.2">
      <c r="B360" s="228"/>
      <c r="C360" s="229"/>
      <c r="D360" s="229"/>
    </row>
    <row r="361" spans="1:217" x14ac:dyDescent="0.2">
      <c r="B361" s="228"/>
      <c r="C361" s="229"/>
      <c r="D361" s="229"/>
    </row>
    <row r="362" spans="1:217" ht="22.5" customHeight="1" x14ac:dyDescent="0.2">
      <c r="B362" s="228"/>
      <c r="C362" s="229"/>
      <c r="D362" s="229"/>
    </row>
    <row r="363" spans="1:217" ht="22.5" customHeight="1" x14ac:dyDescent="0.2">
      <c r="B363" s="228"/>
      <c r="C363" s="229"/>
      <c r="D363" s="229"/>
    </row>
    <row r="364" spans="1:217" x14ac:dyDescent="0.2">
      <c r="B364" s="228"/>
      <c r="C364" s="229"/>
      <c r="D364" s="229"/>
    </row>
    <row r="365" spans="1:217" x14ac:dyDescent="0.2">
      <c r="B365" s="228"/>
      <c r="C365" s="229"/>
      <c r="D365" s="229"/>
    </row>
    <row r="366" spans="1:217" x14ac:dyDescent="0.2">
      <c r="B366" s="228"/>
      <c r="C366" s="229"/>
      <c r="D366" s="229"/>
    </row>
    <row r="367" spans="1:217" x14ac:dyDescent="0.2">
      <c r="B367" s="228"/>
      <c r="C367" s="229"/>
      <c r="D367" s="229"/>
    </row>
    <row r="368" spans="1:217" x14ac:dyDescent="0.2">
      <c r="B368" s="228"/>
      <c r="C368" s="229"/>
      <c r="D368" s="229"/>
    </row>
    <row r="369" spans="1:222" x14ac:dyDescent="0.2">
      <c r="B369" s="228"/>
      <c r="C369" s="229"/>
      <c r="D369" s="229"/>
    </row>
    <row r="370" spans="1:222" x14ac:dyDescent="0.2">
      <c r="B370" s="228"/>
      <c r="C370" s="229"/>
      <c r="D370" s="229"/>
    </row>
    <row r="371" spans="1:222" x14ac:dyDescent="0.2">
      <c r="B371" s="228"/>
      <c r="C371" s="229"/>
      <c r="D371" s="229"/>
      <c r="F371" s="112"/>
    </row>
    <row r="372" spans="1:222" s="112" customFormat="1" x14ac:dyDescent="0.2">
      <c r="A372" s="95"/>
      <c r="B372" s="228"/>
      <c r="C372" s="229"/>
      <c r="D372" s="229"/>
      <c r="E372" s="113"/>
      <c r="F372" s="95"/>
    </row>
    <row r="373" spans="1:222" x14ac:dyDescent="0.2">
      <c r="B373" s="228"/>
      <c r="C373" s="229"/>
      <c r="D373" s="229"/>
    </row>
    <row r="374" spans="1:222" x14ac:dyDescent="0.2">
      <c r="B374" s="228"/>
      <c r="C374" s="229"/>
      <c r="D374" s="229"/>
    </row>
    <row r="375" spans="1:222" x14ac:dyDescent="0.2">
      <c r="A375" s="124"/>
      <c r="B375" s="228"/>
      <c r="C375" s="229"/>
      <c r="D375" s="229"/>
      <c r="F375" s="124"/>
    </row>
    <row r="376" spans="1:222" ht="33" customHeight="1" x14ac:dyDescent="0.2">
      <c r="B376" s="228"/>
      <c r="C376" s="229"/>
      <c r="D376" s="229"/>
      <c r="E376" s="81"/>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4"/>
      <c r="BR376" s="124"/>
      <c r="BS376" s="124"/>
      <c r="BT376" s="124"/>
      <c r="BU376" s="124"/>
      <c r="BV376" s="124"/>
      <c r="BW376" s="124"/>
      <c r="BX376" s="124"/>
      <c r="BY376" s="124"/>
      <c r="BZ376" s="124"/>
      <c r="CA376" s="124"/>
      <c r="CB376" s="124"/>
      <c r="CC376" s="124"/>
      <c r="CD376" s="124"/>
      <c r="CE376" s="124"/>
      <c r="CF376" s="124"/>
      <c r="CG376" s="124"/>
      <c r="CH376" s="124"/>
      <c r="CI376" s="124"/>
      <c r="CJ376" s="124"/>
      <c r="CK376" s="124"/>
      <c r="CL376" s="124"/>
      <c r="CM376" s="124"/>
      <c r="CN376" s="124"/>
      <c r="CO376" s="124"/>
      <c r="CP376" s="124"/>
      <c r="CQ376" s="124"/>
      <c r="CR376" s="124"/>
      <c r="CS376" s="124"/>
      <c r="CT376" s="124"/>
      <c r="CU376" s="124"/>
      <c r="CV376" s="124"/>
      <c r="CW376" s="124"/>
      <c r="CX376" s="124"/>
      <c r="CY376" s="124"/>
      <c r="CZ376" s="124"/>
      <c r="DA376" s="124"/>
      <c r="DB376" s="124"/>
      <c r="DC376" s="124"/>
      <c r="DD376" s="124"/>
      <c r="DE376" s="124"/>
      <c r="DF376" s="124"/>
      <c r="DG376" s="124"/>
      <c r="DH376" s="124"/>
      <c r="DI376" s="124"/>
      <c r="DJ376" s="124"/>
      <c r="DK376" s="124"/>
      <c r="DL376" s="124"/>
      <c r="DM376" s="124"/>
      <c r="DN376" s="124"/>
      <c r="DO376" s="124"/>
      <c r="DP376" s="124"/>
      <c r="DQ376" s="124"/>
      <c r="DR376" s="124"/>
      <c r="DS376" s="124"/>
      <c r="DT376" s="124"/>
      <c r="DU376" s="124"/>
      <c r="DV376" s="124"/>
      <c r="DW376" s="124"/>
      <c r="DX376" s="124"/>
      <c r="DY376" s="124"/>
      <c r="DZ376" s="124"/>
      <c r="EA376" s="124"/>
      <c r="EB376" s="124"/>
      <c r="EC376" s="124"/>
      <c r="ED376" s="124"/>
      <c r="EE376" s="124"/>
      <c r="EF376" s="124"/>
      <c r="EG376" s="124"/>
      <c r="EH376" s="124"/>
      <c r="EI376" s="124"/>
      <c r="EJ376" s="124"/>
      <c r="EK376" s="124"/>
      <c r="EL376" s="124"/>
      <c r="EM376" s="124"/>
      <c r="EN376" s="124"/>
      <c r="EO376" s="124"/>
      <c r="EP376" s="124"/>
      <c r="EQ376" s="124"/>
      <c r="ER376" s="124"/>
      <c r="ES376" s="124"/>
      <c r="ET376" s="124"/>
      <c r="EU376" s="124"/>
      <c r="EV376" s="124"/>
      <c r="EW376" s="124"/>
      <c r="EX376" s="124"/>
      <c r="EY376" s="124"/>
      <c r="EZ376" s="124"/>
      <c r="FA376" s="124"/>
      <c r="FB376" s="124"/>
      <c r="FC376" s="124"/>
      <c r="FD376" s="124"/>
      <c r="FE376" s="124"/>
      <c r="FF376" s="124"/>
      <c r="FG376" s="124"/>
      <c r="FH376" s="124"/>
      <c r="FI376" s="124"/>
      <c r="FJ376" s="124"/>
      <c r="FK376" s="124"/>
      <c r="FL376" s="124"/>
      <c r="FM376" s="124"/>
      <c r="FN376" s="124"/>
      <c r="FO376" s="124"/>
      <c r="FP376" s="124"/>
      <c r="FQ376" s="124"/>
      <c r="FR376" s="124"/>
      <c r="FS376" s="124"/>
      <c r="FT376" s="124"/>
      <c r="FU376" s="124"/>
      <c r="FV376" s="124"/>
      <c r="FW376" s="124"/>
      <c r="FX376" s="124"/>
      <c r="FY376" s="124"/>
      <c r="FZ376" s="124"/>
      <c r="GA376" s="124"/>
      <c r="GB376" s="124"/>
      <c r="GC376" s="124"/>
      <c r="GD376" s="124"/>
      <c r="GE376" s="124"/>
      <c r="GF376" s="124"/>
      <c r="GG376" s="124"/>
      <c r="GH376" s="124"/>
      <c r="GI376" s="124"/>
      <c r="GJ376" s="124"/>
      <c r="GK376" s="124"/>
      <c r="GL376" s="124"/>
      <c r="GM376" s="124"/>
      <c r="GN376" s="124"/>
      <c r="GO376" s="124"/>
      <c r="GP376" s="124"/>
      <c r="GQ376" s="124"/>
      <c r="GR376" s="124"/>
      <c r="GS376" s="124"/>
      <c r="GT376" s="124"/>
      <c r="GU376" s="124"/>
      <c r="GV376" s="124"/>
      <c r="GW376" s="124"/>
      <c r="GX376" s="124"/>
      <c r="GY376" s="124"/>
      <c r="GZ376" s="124"/>
      <c r="HA376" s="124"/>
      <c r="HB376" s="124"/>
      <c r="HC376" s="124"/>
      <c r="HD376" s="124"/>
      <c r="HE376" s="124"/>
      <c r="HF376" s="124"/>
      <c r="HG376" s="124"/>
      <c r="HH376" s="124"/>
      <c r="HI376" s="124"/>
      <c r="HJ376" s="124"/>
      <c r="HK376" s="124"/>
      <c r="HL376" s="124"/>
      <c r="HM376" s="124"/>
      <c r="HN376" s="124"/>
    </row>
    <row r="377" spans="1:222" x14ac:dyDescent="0.2">
      <c r="B377" s="228"/>
      <c r="C377" s="229"/>
      <c r="D377" s="229"/>
    </row>
    <row r="378" spans="1:222" x14ac:dyDescent="0.2">
      <c r="B378" s="228"/>
      <c r="C378" s="229"/>
      <c r="D378" s="229"/>
    </row>
    <row r="379" spans="1:222" x14ac:dyDescent="0.2">
      <c r="B379" s="228"/>
      <c r="C379" s="229"/>
      <c r="D379" s="229"/>
    </row>
    <row r="380" spans="1:222" x14ac:dyDescent="0.2">
      <c r="B380" s="228"/>
      <c r="C380" s="229"/>
      <c r="D380" s="229"/>
    </row>
    <row r="381" spans="1:222" x14ac:dyDescent="0.2">
      <c r="B381" s="228"/>
      <c r="C381" s="229"/>
      <c r="D381" s="229"/>
    </row>
    <row r="382" spans="1:222" x14ac:dyDescent="0.2">
      <c r="B382" s="228"/>
      <c r="C382" s="229"/>
      <c r="D382" s="229"/>
    </row>
    <row r="383" spans="1:222" x14ac:dyDescent="0.2">
      <c r="B383" s="228"/>
      <c r="C383" s="229"/>
      <c r="D383" s="229"/>
    </row>
    <row r="384" spans="1:222" x14ac:dyDescent="0.2">
      <c r="B384" s="228"/>
      <c r="C384" s="229"/>
      <c r="D384" s="229"/>
    </row>
    <row r="385" spans="2:223" x14ac:dyDescent="0.2">
      <c r="B385" s="228"/>
      <c r="C385" s="229"/>
      <c r="D385" s="229"/>
    </row>
    <row r="386" spans="2:223" x14ac:dyDescent="0.2">
      <c r="B386" s="228"/>
      <c r="C386" s="229"/>
      <c r="D386" s="229"/>
    </row>
    <row r="387" spans="2:223" x14ac:dyDescent="0.2">
      <c r="B387" s="228"/>
      <c r="C387" s="229"/>
      <c r="D387" s="229"/>
    </row>
    <row r="388" spans="2:223" x14ac:dyDescent="0.2">
      <c r="B388" s="228"/>
      <c r="C388" s="229"/>
      <c r="D388" s="229"/>
    </row>
    <row r="389" spans="2:223" x14ac:dyDescent="0.2">
      <c r="B389" s="228"/>
      <c r="C389" s="229"/>
      <c r="D389" s="229"/>
    </row>
    <row r="390" spans="2:223" x14ac:dyDescent="0.2">
      <c r="B390" s="228"/>
      <c r="C390" s="229"/>
      <c r="D390" s="229"/>
    </row>
    <row r="391" spans="2:223" x14ac:dyDescent="0.2">
      <c r="B391" s="228"/>
      <c r="C391" s="229"/>
      <c r="D391" s="229"/>
    </row>
    <row r="392" spans="2:223" x14ac:dyDescent="0.2">
      <c r="B392" s="228"/>
      <c r="C392" s="229"/>
      <c r="D392" s="229"/>
      <c r="F392" s="124"/>
    </row>
    <row r="393" spans="2:223" x14ac:dyDescent="0.2">
      <c r="B393" s="228"/>
      <c r="C393" s="229"/>
      <c r="D393" s="229"/>
      <c r="E393" s="81"/>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c r="CD393" s="124"/>
      <c r="CE393" s="124"/>
      <c r="CF393" s="124"/>
      <c r="CG393" s="124"/>
      <c r="CH393" s="124"/>
      <c r="CI393" s="124"/>
      <c r="CJ393" s="124"/>
      <c r="CK393" s="124"/>
      <c r="CL393" s="124"/>
      <c r="CM393" s="124"/>
      <c r="CN393" s="124"/>
      <c r="CO393" s="124"/>
      <c r="CP393" s="124"/>
      <c r="CQ393" s="124"/>
      <c r="CR393" s="124"/>
      <c r="CS393" s="124"/>
      <c r="CT393" s="124"/>
      <c r="CU393" s="124"/>
      <c r="CV393" s="124"/>
      <c r="CW393" s="124"/>
      <c r="CX393" s="124"/>
      <c r="CY393" s="124"/>
      <c r="CZ393" s="124"/>
      <c r="DA393" s="124"/>
      <c r="DB393" s="124"/>
      <c r="DC393" s="124"/>
      <c r="DD393" s="124"/>
      <c r="DE393" s="124"/>
      <c r="DF393" s="124"/>
      <c r="DG393" s="124"/>
      <c r="DH393" s="124"/>
      <c r="DI393" s="124"/>
      <c r="DJ393" s="124"/>
      <c r="DK393" s="124"/>
      <c r="DL393" s="124"/>
      <c r="DM393" s="124"/>
      <c r="DN393" s="124"/>
      <c r="DO393" s="124"/>
      <c r="DP393" s="124"/>
      <c r="DQ393" s="124"/>
      <c r="DR393" s="124"/>
      <c r="DS393" s="124"/>
      <c r="DT393" s="124"/>
      <c r="DU393" s="124"/>
      <c r="DV393" s="124"/>
      <c r="DW393" s="124"/>
      <c r="DX393" s="124"/>
      <c r="DY393" s="124"/>
      <c r="DZ393" s="124"/>
      <c r="EA393" s="124"/>
      <c r="EB393" s="124"/>
      <c r="EC393" s="124"/>
      <c r="ED393" s="124"/>
      <c r="EE393" s="124"/>
      <c r="EF393" s="124"/>
      <c r="EG393" s="124"/>
      <c r="EH393" s="124"/>
      <c r="EI393" s="124"/>
      <c r="EJ393" s="124"/>
      <c r="EK393" s="124"/>
      <c r="EL393" s="124"/>
      <c r="EM393" s="124"/>
      <c r="EN393" s="124"/>
      <c r="EO393" s="124"/>
      <c r="EP393" s="124"/>
      <c r="EQ393" s="124"/>
      <c r="ER393" s="124"/>
      <c r="ES393" s="124"/>
      <c r="ET393" s="124"/>
      <c r="EU393" s="124"/>
      <c r="EV393" s="124"/>
      <c r="EW393" s="124"/>
      <c r="EX393" s="124"/>
      <c r="EY393" s="124"/>
      <c r="EZ393" s="124"/>
      <c r="FA393" s="124"/>
      <c r="FB393" s="124"/>
      <c r="FC393" s="124"/>
      <c r="FD393" s="124"/>
      <c r="FE393" s="124"/>
      <c r="FF393" s="124"/>
      <c r="FG393" s="124"/>
      <c r="FH393" s="124"/>
      <c r="FI393" s="124"/>
      <c r="FJ393" s="124"/>
      <c r="FK393" s="124"/>
      <c r="FL393" s="124"/>
      <c r="FM393" s="124"/>
      <c r="FN393" s="124"/>
      <c r="FO393" s="124"/>
      <c r="FP393" s="124"/>
      <c r="FQ393" s="124"/>
      <c r="FR393" s="124"/>
      <c r="FS393" s="124"/>
      <c r="FT393" s="124"/>
      <c r="FU393" s="124"/>
      <c r="FV393" s="124"/>
      <c r="FW393" s="124"/>
      <c r="FX393" s="124"/>
      <c r="FY393" s="124"/>
      <c r="FZ393" s="124"/>
      <c r="GA393" s="124"/>
      <c r="GB393" s="124"/>
      <c r="GC393" s="124"/>
      <c r="GD393" s="124"/>
      <c r="GE393" s="124"/>
      <c r="GF393" s="124"/>
      <c r="GG393" s="124"/>
      <c r="GH393" s="124"/>
      <c r="GI393" s="124"/>
      <c r="GJ393" s="124"/>
      <c r="GK393" s="124"/>
      <c r="GL393" s="124"/>
      <c r="GM393" s="124"/>
      <c r="GN393" s="124"/>
      <c r="GO393" s="124"/>
      <c r="GP393" s="124"/>
      <c r="GQ393" s="124"/>
      <c r="GR393" s="124"/>
      <c r="GS393" s="124"/>
      <c r="GT393" s="124"/>
      <c r="GU393" s="124"/>
      <c r="GV393" s="124"/>
      <c r="GW393" s="124"/>
      <c r="GX393" s="124"/>
      <c r="GY393" s="124"/>
      <c r="GZ393" s="124"/>
      <c r="HA393" s="124"/>
      <c r="HB393" s="124"/>
      <c r="HC393" s="124"/>
      <c r="HD393" s="124"/>
      <c r="HE393" s="124"/>
      <c r="HF393" s="124"/>
      <c r="HG393" s="124"/>
      <c r="HH393" s="124"/>
      <c r="HI393" s="124"/>
      <c r="HJ393" s="124"/>
      <c r="HK393" s="124"/>
      <c r="HL393" s="124"/>
      <c r="HM393" s="124"/>
      <c r="HN393" s="124"/>
      <c r="HO393" s="124"/>
    </row>
    <row r="394" spans="2:223" x14ac:dyDescent="0.2">
      <c r="B394" s="228"/>
      <c r="C394" s="229"/>
      <c r="D394" s="229"/>
    </row>
    <row r="395" spans="2:223" x14ac:dyDescent="0.2">
      <c r="B395" s="228"/>
      <c r="C395" s="229"/>
      <c r="D395" s="229"/>
    </row>
    <row r="396" spans="2:223" ht="11.25" customHeight="1" x14ac:dyDescent="0.2">
      <c r="B396" s="228"/>
      <c r="C396" s="229"/>
      <c r="D396" s="229"/>
    </row>
    <row r="397" spans="2:223" x14ac:dyDescent="0.2">
      <c r="B397" s="228"/>
      <c r="C397" s="229"/>
      <c r="D397" s="229"/>
    </row>
    <row r="398" spans="2:223" x14ac:dyDescent="0.2">
      <c r="B398" s="228"/>
      <c r="C398" s="229"/>
      <c r="D398" s="229"/>
    </row>
    <row r="399" spans="2:223" x14ac:dyDescent="0.2">
      <c r="B399" s="228"/>
      <c r="C399" s="229"/>
      <c r="D399" s="229"/>
    </row>
    <row r="400" spans="2:223" x14ac:dyDescent="0.2">
      <c r="B400" s="228"/>
      <c r="C400" s="229"/>
      <c r="D400" s="229"/>
    </row>
    <row r="401" spans="2:4" x14ac:dyDescent="0.2">
      <c r="B401" s="228"/>
      <c r="C401" s="229"/>
      <c r="D401" s="229"/>
    </row>
    <row r="402" spans="2:4" x14ac:dyDescent="0.2">
      <c r="B402" s="228"/>
      <c r="C402" s="229"/>
      <c r="D402" s="229"/>
    </row>
    <row r="403" spans="2:4" x14ac:dyDescent="0.2">
      <c r="B403" s="228"/>
      <c r="C403" s="229"/>
      <c r="D403" s="229"/>
    </row>
    <row r="404" spans="2:4" x14ac:dyDescent="0.2">
      <c r="B404" s="228"/>
      <c r="C404" s="229"/>
      <c r="D404" s="229"/>
    </row>
    <row r="405" spans="2:4" x14ac:dyDescent="0.2">
      <c r="B405" s="228"/>
      <c r="C405" s="229"/>
      <c r="D405" s="229"/>
    </row>
    <row r="406" spans="2:4" x14ac:dyDescent="0.2">
      <c r="B406" s="228"/>
      <c r="C406" s="229"/>
      <c r="D406" s="229"/>
    </row>
    <row r="407" spans="2:4" x14ac:dyDescent="0.2">
      <c r="B407" s="228"/>
      <c r="C407" s="229"/>
      <c r="D407" s="229"/>
    </row>
    <row r="408" spans="2:4" x14ac:dyDescent="0.2">
      <c r="B408" s="228"/>
      <c r="C408" s="229"/>
      <c r="D408" s="229"/>
    </row>
    <row r="409" spans="2:4" x14ac:dyDescent="0.2">
      <c r="B409" s="228"/>
      <c r="C409" s="229"/>
      <c r="D409" s="229"/>
    </row>
    <row r="410" spans="2:4" x14ac:dyDescent="0.2">
      <c r="B410" s="228"/>
      <c r="C410" s="229"/>
      <c r="D410" s="229"/>
    </row>
    <row r="411" spans="2:4" x14ac:dyDescent="0.2">
      <c r="B411" s="228"/>
      <c r="C411" s="229"/>
      <c r="D411" s="229"/>
    </row>
    <row r="412" spans="2:4" x14ac:dyDescent="0.2">
      <c r="B412" s="228"/>
      <c r="C412" s="229"/>
      <c r="D412" s="229"/>
    </row>
    <row r="413" spans="2:4" x14ac:dyDescent="0.2">
      <c r="B413" s="228"/>
      <c r="C413" s="229"/>
      <c r="D413" s="229"/>
    </row>
    <row r="414" spans="2:4" x14ac:dyDescent="0.2">
      <c r="B414" s="228"/>
      <c r="C414" s="229"/>
      <c r="D414" s="229"/>
    </row>
    <row r="415" spans="2:4" x14ac:dyDescent="0.2">
      <c r="B415" s="228"/>
      <c r="C415" s="229"/>
      <c r="D415" s="229"/>
    </row>
    <row r="416" spans="2:4" x14ac:dyDescent="0.2">
      <c r="B416" s="228"/>
      <c r="C416" s="229"/>
      <c r="D416" s="229"/>
    </row>
    <row r="417" spans="2:4" x14ac:dyDescent="0.2">
      <c r="B417" s="228"/>
      <c r="C417" s="229"/>
      <c r="D417" s="229"/>
    </row>
    <row r="418" spans="2:4" x14ac:dyDescent="0.2">
      <c r="B418" s="228"/>
      <c r="C418" s="229"/>
      <c r="D418" s="229"/>
    </row>
    <row r="419" spans="2:4" x14ac:dyDescent="0.2">
      <c r="B419" s="228"/>
      <c r="C419" s="229"/>
      <c r="D419" s="229"/>
    </row>
    <row r="420" spans="2:4" x14ac:dyDescent="0.2">
      <c r="B420" s="228"/>
      <c r="C420" s="229"/>
      <c r="D420" s="229"/>
    </row>
    <row r="421" spans="2:4" x14ac:dyDescent="0.2">
      <c r="B421" s="228"/>
      <c r="C421" s="229"/>
      <c r="D421" s="229"/>
    </row>
    <row r="422" spans="2:4" x14ac:dyDescent="0.2">
      <c r="B422" s="228"/>
      <c r="C422" s="229"/>
      <c r="D422" s="229"/>
    </row>
    <row r="423" spans="2:4" x14ac:dyDescent="0.2">
      <c r="B423" s="228"/>
      <c r="C423" s="229"/>
      <c r="D423" s="229"/>
    </row>
    <row r="424" spans="2:4" x14ac:dyDescent="0.2">
      <c r="B424" s="228"/>
      <c r="C424" s="229"/>
      <c r="D424" s="229"/>
    </row>
    <row r="425" spans="2:4" x14ac:dyDescent="0.2">
      <c r="B425" s="228"/>
      <c r="C425" s="229"/>
      <c r="D425" s="229"/>
    </row>
    <row r="426" spans="2:4" x14ac:dyDescent="0.2">
      <c r="B426" s="228"/>
      <c r="C426" s="229"/>
      <c r="D426" s="229"/>
    </row>
    <row r="427" spans="2:4" x14ac:dyDescent="0.2">
      <c r="B427" s="228"/>
      <c r="C427" s="229"/>
      <c r="D427" s="229"/>
    </row>
    <row r="428" spans="2:4" x14ac:dyDescent="0.2">
      <c r="B428" s="228"/>
      <c r="C428" s="229"/>
      <c r="D428" s="229"/>
    </row>
    <row r="429" spans="2:4" x14ac:dyDescent="0.2">
      <c r="B429" s="228"/>
      <c r="C429" s="229"/>
      <c r="D429" s="229"/>
    </row>
    <row r="430" spans="2:4" x14ac:dyDescent="0.2">
      <c r="B430" s="117"/>
      <c r="C430" s="229"/>
      <c r="D430" s="229"/>
    </row>
    <row r="431" spans="2:4" x14ac:dyDescent="0.2">
      <c r="C431" s="122"/>
      <c r="D431" s="122"/>
    </row>
  </sheetData>
  <mergeCells count="26">
    <mergeCell ref="B8:D8"/>
    <mergeCell ref="B2:D2"/>
    <mergeCell ref="B3:D3"/>
    <mergeCell ref="B4:D4"/>
    <mergeCell ref="B5:D5"/>
    <mergeCell ref="B6:D6"/>
    <mergeCell ref="B62:D62"/>
    <mergeCell ref="B11:D11"/>
    <mergeCell ref="B31:D31"/>
    <mergeCell ref="B32:D33"/>
    <mergeCell ref="B35:D35"/>
    <mergeCell ref="B36:D36"/>
    <mergeCell ref="B39:D39"/>
    <mergeCell ref="B46:D46"/>
    <mergeCell ref="B49:D49"/>
    <mergeCell ref="B50:D50"/>
    <mergeCell ref="B54:D54"/>
    <mergeCell ref="B58:D58"/>
    <mergeCell ref="B241:D241"/>
    <mergeCell ref="B335:D335"/>
    <mergeCell ref="B63:D63"/>
    <mergeCell ref="B65:D65"/>
    <mergeCell ref="B66:D66"/>
    <mergeCell ref="B70:D70"/>
    <mergeCell ref="A82:D82"/>
    <mergeCell ref="B121:D1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31"/>
  <sheetViews>
    <sheetView topLeftCell="A127" workbookViewId="0">
      <selection activeCell="J140" sqref="J140"/>
    </sheetView>
  </sheetViews>
  <sheetFormatPr baseColWidth="10" defaultRowHeight="12.75" x14ac:dyDescent="0.2"/>
  <cols>
    <col min="1" max="1" width="7.85546875" style="95" customWidth="1"/>
    <col min="2" max="2" width="52.28515625" style="95" customWidth="1"/>
    <col min="3" max="3" width="16.85546875" style="94" customWidth="1"/>
    <col min="4" max="4" width="18.42578125" style="94" customWidth="1"/>
    <col min="5" max="5" width="20.5703125" style="94" customWidth="1"/>
    <col min="6" max="6" width="20" style="95" customWidth="1"/>
    <col min="7" max="7" width="19.85546875" style="95" customWidth="1"/>
    <col min="8" max="233" width="11.42578125" style="95"/>
    <col min="234" max="234" width="2.7109375" style="95" customWidth="1"/>
    <col min="235" max="235" width="47.5703125" style="95" customWidth="1"/>
    <col min="236" max="236" width="17" style="95" customWidth="1"/>
    <col min="237" max="237" width="14" style="95" customWidth="1"/>
    <col min="238" max="238" width="15.7109375" style="95" customWidth="1"/>
    <col min="239" max="239" width="11.42578125" style="95"/>
    <col min="240" max="240" width="15" style="95" customWidth="1"/>
    <col min="241" max="489" width="11.42578125" style="95"/>
    <col min="490" max="490" width="2.7109375" style="95" customWidth="1"/>
    <col min="491" max="491" width="47.5703125" style="95" customWidth="1"/>
    <col min="492" max="492" width="17" style="95" customWidth="1"/>
    <col min="493" max="493" width="14" style="95" customWidth="1"/>
    <col min="494" max="494" width="15.7109375" style="95" customWidth="1"/>
    <col min="495" max="495" width="11.42578125" style="95"/>
    <col min="496" max="496" width="15" style="95" customWidth="1"/>
    <col min="497" max="745" width="11.42578125" style="95"/>
    <col min="746" max="746" width="2.7109375" style="95" customWidth="1"/>
    <col min="747" max="747" width="47.5703125" style="95" customWidth="1"/>
    <col min="748" max="748" width="17" style="95" customWidth="1"/>
    <col min="749" max="749" width="14" style="95" customWidth="1"/>
    <col min="750" max="750" width="15.7109375" style="95" customWidth="1"/>
    <col min="751" max="751" width="11.42578125" style="95"/>
    <col min="752" max="752" width="15" style="95" customWidth="1"/>
    <col min="753" max="1001" width="11.42578125" style="95"/>
    <col min="1002" max="1002" width="2.7109375" style="95" customWidth="1"/>
    <col min="1003" max="1003" width="47.5703125" style="95" customWidth="1"/>
    <col min="1004" max="1004" width="17" style="95" customWidth="1"/>
    <col min="1005" max="1005" width="14" style="95" customWidth="1"/>
    <col min="1006" max="1006" width="15.7109375" style="95" customWidth="1"/>
    <col min="1007" max="1007" width="11.42578125" style="95"/>
    <col min="1008" max="1008" width="15" style="95" customWidth="1"/>
    <col min="1009" max="1257" width="11.42578125" style="95"/>
    <col min="1258" max="1258" width="2.7109375" style="95" customWidth="1"/>
    <col min="1259" max="1259" width="47.5703125" style="95" customWidth="1"/>
    <col min="1260" max="1260" width="17" style="95" customWidth="1"/>
    <col min="1261" max="1261" width="14" style="95" customWidth="1"/>
    <col min="1262" max="1262" width="15.7109375" style="95" customWidth="1"/>
    <col min="1263" max="1263" width="11.42578125" style="95"/>
    <col min="1264" max="1264" width="15" style="95" customWidth="1"/>
    <col min="1265" max="1513" width="11.42578125" style="95"/>
    <col min="1514" max="1514" width="2.7109375" style="95" customWidth="1"/>
    <col min="1515" max="1515" width="47.5703125" style="95" customWidth="1"/>
    <col min="1516" max="1516" width="17" style="95" customWidth="1"/>
    <col min="1517" max="1517" width="14" style="95" customWidth="1"/>
    <col min="1518" max="1518" width="15.7109375" style="95" customWidth="1"/>
    <col min="1519" max="1519" width="11.42578125" style="95"/>
    <col min="1520" max="1520" width="15" style="95" customWidth="1"/>
    <col min="1521" max="1769" width="11.42578125" style="95"/>
    <col min="1770" max="1770" width="2.7109375" style="95" customWidth="1"/>
    <col min="1771" max="1771" width="47.5703125" style="95" customWidth="1"/>
    <col min="1772" max="1772" width="17" style="95" customWidth="1"/>
    <col min="1773" max="1773" width="14" style="95" customWidth="1"/>
    <col min="1774" max="1774" width="15.7109375" style="95" customWidth="1"/>
    <col min="1775" max="1775" width="11.42578125" style="95"/>
    <col min="1776" max="1776" width="15" style="95" customWidth="1"/>
    <col min="1777" max="2025" width="11.42578125" style="95"/>
    <col min="2026" max="2026" width="2.7109375" style="95" customWidth="1"/>
    <col min="2027" max="2027" width="47.5703125" style="95" customWidth="1"/>
    <col min="2028" max="2028" width="17" style="95" customWidth="1"/>
    <col min="2029" max="2029" width="14" style="95" customWidth="1"/>
    <col min="2030" max="2030" width="15.7109375" style="95" customWidth="1"/>
    <col min="2031" max="2031" width="11.42578125" style="95"/>
    <col min="2032" max="2032" width="15" style="95" customWidth="1"/>
    <col min="2033" max="2281" width="11.42578125" style="95"/>
    <col min="2282" max="2282" width="2.7109375" style="95" customWidth="1"/>
    <col min="2283" max="2283" width="47.5703125" style="95" customWidth="1"/>
    <col min="2284" max="2284" width="17" style="95" customWidth="1"/>
    <col min="2285" max="2285" width="14" style="95" customWidth="1"/>
    <col min="2286" max="2286" width="15.7109375" style="95" customWidth="1"/>
    <col min="2287" max="2287" width="11.42578125" style="95"/>
    <col min="2288" max="2288" width="15" style="95" customWidth="1"/>
    <col min="2289" max="2537" width="11.42578125" style="95"/>
    <col min="2538" max="2538" width="2.7109375" style="95" customWidth="1"/>
    <col min="2539" max="2539" width="47.5703125" style="95" customWidth="1"/>
    <col min="2540" max="2540" width="17" style="95" customWidth="1"/>
    <col min="2541" max="2541" width="14" style="95" customWidth="1"/>
    <col min="2542" max="2542" width="15.7109375" style="95" customWidth="1"/>
    <col min="2543" max="2543" width="11.42578125" style="95"/>
    <col min="2544" max="2544" width="15" style="95" customWidth="1"/>
    <col min="2545" max="2793" width="11.42578125" style="95"/>
    <col min="2794" max="2794" width="2.7109375" style="95" customWidth="1"/>
    <col min="2795" max="2795" width="47.5703125" style="95" customWidth="1"/>
    <col min="2796" max="2796" width="17" style="95" customWidth="1"/>
    <col min="2797" max="2797" width="14" style="95" customWidth="1"/>
    <col min="2798" max="2798" width="15.7109375" style="95" customWidth="1"/>
    <col min="2799" max="2799" width="11.42578125" style="95"/>
    <col min="2800" max="2800" width="15" style="95" customWidth="1"/>
    <col min="2801" max="3049" width="11.42578125" style="95"/>
    <col min="3050" max="3050" width="2.7109375" style="95" customWidth="1"/>
    <col min="3051" max="3051" width="47.5703125" style="95" customWidth="1"/>
    <col min="3052" max="3052" width="17" style="95" customWidth="1"/>
    <col min="3053" max="3053" width="14" style="95" customWidth="1"/>
    <col min="3054" max="3054" width="15.7109375" style="95" customWidth="1"/>
    <col min="3055" max="3055" width="11.42578125" style="95"/>
    <col min="3056" max="3056" width="15" style="95" customWidth="1"/>
    <col min="3057" max="3305" width="11.42578125" style="95"/>
    <col min="3306" max="3306" width="2.7109375" style="95" customWidth="1"/>
    <col min="3307" max="3307" width="47.5703125" style="95" customWidth="1"/>
    <col min="3308" max="3308" width="17" style="95" customWidth="1"/>
    <col min="3309" max="3309" width="14" style="95" customWidth="1"/>
    <col min="3310" max="3310" width="15.7109375" style="95" customWidth="1"/>
    <col min="3311" max="3311" width="11.42578125" style="95"/>
    <col min="3312" max="3312" width="15" style="95" customWidth="1"/>
    <col min="3313" max="3561" width="11.42578125" style="95"/>
    <col min="3562" max="3562" width="2.7109375" style="95" customWidth="1"/>
    <col min="3563" max="3563" width="47.5703125" style="95" customWidth="1"/>
    <col min="3564" max="3564" width="17" style="95" customWidth="1"/>
    <col min="3565" max="3565" width="14" style="95" customWidth="1"/>
    <col min="3566" max="3566" width="15.7109375" style="95" customWidth="1"/>
    <col min="3567" max="3567" width="11.42578125" style="95"/>
    <col min="3568" max="3568" width="15" style="95" customWidth="1"/>
    <col min="3569" max="3817" width="11.42578125" style="95"/>
    <col min="3818" max="3818" width="2.7109375" style="95" customWidth="1"/>
    <col min="3819" max="3819" width="47.5703125" style="95" customWidth="1"/>
    <col min="3820" max="3820" width="17" style="95" customWidth="1"/>
    <col min="3821" max="3821" width="14" style="95" customWidth="1"/>
    <col min="3822" max="3822" width="15.7109375" style="95" customWidth="1"/>
    <col min="3823" max="3823" width="11.42578125" style="95"/>
    <col min="3824" max="3824" width="15" style="95" customWidth="1"/>
    <col min="3825" max="4073" width="11.42578125" style="95"/>
    <col min="4074" max="4074" width="2.7109375" style="95" customWidth="1"/>
    <col min="4075" max="4075" width="47.5703125" style="95" customWidth="1"/>
    <col min="4076" max="4076" width="17" style="95" customWidth="1"/>
    <col min="4077" max="4077" width="14" style="95" customWidth="1"/>
    <col min="4078" max="4078" width="15.7109375" style="95" customWidth="1"/>
    <col min="4079" max="4079" width="11.42578125" style="95"/>
    <col min="4080" max="4080" width="15" style="95" customWidth="1"/>
    <col min="4081" max="4329" width="11.42578125" style="95"/>
    <col min="4330" max="4330" width="2.7109375" style="95" customWidth="1"/>
    <col min="4331" max="4331" width="47.5703125" style="95" customWidth="1"/>
    <col min="4332" max="4332" width="17" style="95" customWidth="1"/>
    <col min="4333" max="4333" width="14" style="95" customWidth="1"/>
    <col min="4334" max="4334" width="15.7109375" style="95" customWidth="1"/>
    <col min="4335" max="4335" width="11.42578125" style="95"/>
    <col min="4336" max="4336" width="15" style="95" customWidth="1"/>
    <col min="4337" max="4585" width="11.42578125" style="95"/>
    <col min="4586" max="4586" width="2.7109375" style="95" customWidth="1"/>
    <col min="4587" max="4587" width="47.5703125" style="95" customWidth="1"/>
    <col min="4588" max="4588" width="17" style="95" customWidth="1"/>
    <col min="4589" max="4589" width="14" style="95" customWidth="1"/>
    <col min="4590" max="4590" width="15.7109375" style="95" customWidth="1"/>
    <col min="4591" max="4591" width="11.42578125" style="95"/>
    <col min="4592" max="4592" width="15" style="95" customWidth="1"/>
    <col min="4593" max="4841" width="11.42578125" style="95"/>
    <col min="4842" max="4842" width="2.7109375" style="95" customWidth="1"/>
    <col min="4843" max="4843" width="47.5703125" style="95" customWidth="1"/>
    <col min="4844" max="4844" width="17" style="95" customWidth="1"/>
    <col min="4845" max="4845" width="14" style="95" customWidth="1"/>
    <col min="4846" max="4846" width="15.7109375" style="95" customWidth="1"/>
    <col min="4847" max="4847" width="11.42578125" style="95"/>
    <col min="4848" max="4848" width="15" style="95" customWidth="1"/>
    <col min="4849" max="5097" width="11.42578125" style="95"/>
    <col min="5098" max="5098" width="2.7109375" style="95" customWidth="1"/>
    <col min="5099" max="5099" width="47.5703125" style="95" customWidth="1"/>
    <col min="5100" max="5100" width="17" style="95" customWidth="1"/>
    <col min="5101" max="5101" width="14" style="95" customWidth="1"/>
    <col min="5102" max="5102" width="15.7109375" style="95" customWidth="1"/>
    <col min="5103" max="5103" width="11.42578125" style="95"/>
    <col min="5104" max="5104" width="15" style="95" customWidth="1"/>
    <col min="5105" max="5353" width="11.42578125" style="95"/>
    <col min="5354" max="5354" width="2.7109375" style="95" customWidth="1"/>
    <col min="5355" max="5355" width="47.5703125" style="95" customWidth="1"/>
    <col min="5356" max="5356" width="17" style="95" customWidth="1"/>
    <col min="5357" max="5357" width="14" style="95" customWidth="1"/>
    <col min="5358" max="5358" width="15.7109375" style="95" customWidth="1"/>
    <col min="5359" max="5359" width="11.42578125" style="95"/>
    <col min="5360" max="5360" width="15" style="95" customWidth="1"/>
    <col min="5361" max="5609" width="11.42578125" style="95"/>
    <col min="5610" max="5610" width="2.7109375" style="95" customWidth="1"/>
    <col min="5611" max="5611" width="47.5703125" style="95" customWidth="1"/>
    <col min="5612" max="5612" width="17" style="95" customWidth="1"/>
    <col min="5613" max="5613" width="14" style="95" customWidth="1"/>
    <col min="5614" max="5614" width="15.7109375" style="95" customWidth="1"/>
    <col min="5615" max="5615" width="11.42578125" style="95"/>
    <col min="5616" max="5616" width="15" style="95" customWidth="1"/>
    <col min="5617" max="5865" width="11.42578125" style="95"/>
    <col min="5866" max="5866" width="2.7109375" style="95" customWidth="1"/>
    <col min="5867" max="5867" width="47.5703125" style="95" customWidth="1"/>
    <col min="5868" max="5868" width="17" style="95" customWidth="1"/>
    <col min="5869" max="5869" width="14" style="95" customWidth="1"/>
    <col min="5870" max="5870" width="15.7109375" style="95" customWidth="1"/>
    <col min="5871" max="5871" width="11.42578125" style="95"/>
    <col min="5872" max="5872" width="15" style="95" customWidth="1"/>
    <col min="5873" max="6121" width="11.42578125" style="95"/>
    <col min="6122" max="6122" width="2.7109375" style="95" customWidth="1"/>
    <col min="6123" max="6123" width="47.5703125" style="95" customWidth="1"/>
    <col min="6124" max="6124" width="17" style="95" customWidth="1"/>
    <col min="6125" max="6125" width="14" style="95" customWidth="1"/>
    <col min="6126" max="6126" width="15.7109375" style="95" customWidth="1"/>
    <col min="6127" max="6127" width="11.42578125" style="95"/>
    <col min="6128" max="6128" width="15" style="95" customWidth="1"/>
    <col min="6129" max="6377" width="11.42578125" style="95"/>
    <col min="6378" max="6378" width="2.7109375" style="95" customWidth="1"/>
    <col min="6379" max="6379" width="47.5703125" style="95" customWidth="1"/>
    <col min="6380" max="6380" width="17" style="95" customWidth="1"/>
    <col min="6381" max="6381" width="14" style="95" customWidth="1"/>
    <col min="6382" max="6382" width="15.7109375" style="95" customWidth="1"/>
    <col min="6383" max="6383" width="11.42578125" style="95"/>
    <col min="6384" max="6384" width="15" style="95" customWidth="1"/>
    <col min="6385" max="6633" width="11.42578125" style="95"/>
    <col min="6634" max="6634" width="2.7109375" style="95" customWidth="1"/>
    <col min="6635" max="6635" width="47.5703125" style="95" customWidth="1"/>
    <col min="6636" max="6636" width="17" style="95" customWidth="1"/>
    <col min="6637" max="6637" width="14" style="95" customWidth="1"/>
    <col min="6638" max="6638" width="15.7109375" style="95" customWidth="1"/>
    <col min="6639" max="6639" width="11.42578125" style="95"/>
    <col min="6640" max="6640" width="15" style="95" customWidth="1"/>
    <col min="6641" max="6889" width="11.42578125" style="95"/>
    <col min="6890" max="6890" width="2.7109375" style="95" customWidth="1"/>
    <col min="6891" max="6891" width="47.5703125" style="95" customWidth="1"/>
    <col min="6892" max="6892" width="17" style="95" customWidth="1"/>
    <col min="6893" max="6893" width="14" style="95" customWidth="1"/>
    <col min="6894" max="6894" width="15.7109375" style="95" customWidth="1"/>
    <col min="6895" max="6895" width="11.42578125" style="95"/>
    <col min="6896" max="6896" width="15" style="95" customWidth="1"/>
    <col min="6897" max="7145" width="11.42578125" style="95"/>
    <col min="7146" max="7146" width="2.7109375" style="95" customWidth="1"/>
    <col min="7147" max="7147" width="47.5703125" style="95" customWidth="1"/>
    <col min="7148" max="7148" width="17" style="95" customWidth="1"/>
    <col min="7149" max="7149" width="14" style="95" customWidth="1"/>
    <col min="7150" max="7150" width="15.7109375" style="95" customWidth="1"/>
    <col min="7151" max="7151" width="11.42578125" style="95"/>
    <col min="7152" max="7152" width="15" style="95" customWidth="1"/>
    <col min="7153" max="7401" width="11.42578125" style="95"/>
    <col min="7402" max="7402" width="2.7109375" style="95" customWidth="1"/>
    <col min="7403" max="7403" width="47.5703125" style="95" customWidth="1"/>
    <col min="7404" max="7404" width="17" style="95" customWidth="1"/>
    <col min="7405" max="7405" width="14" style="95" customWidth="1"/>
    <col min="7406" max="7406" width="15.7109375" style="95" customWidth="1"/>
    <col min="7407" max="7407" width="11.42578125" style="95"/>
    <col min="7408" max="7408" width="15" style="95" customWidth="1"/>
    <col min="7409" max="7657" width="11.42578125" style="95"/>
    <col min="7658" max="7658" width="2.7109375" style="95" customWidth="1"/>
    <col min="7659" max="7659" width="47.5703125" style="95" customWidth="1"/>
    <col min="7660" max="7660" width="17" style="95" customWidth="1"/>
    <col min="7661" max="7661" width="14" style="95" customWidth="1"/>
    <col min="7662" max="7662" width="15.7109375" style="95" customWidth="1"/>
    <col min="7663" max="7663" width="11.42578125" style="95"/>
    <col min="7664" max="7664" width="15" style="95" customWidth="1"/>
    <col min="7665" max="7913" width="11.42578125" style="95"/>
    <col min="7914" max="7914" width="2.7109375" style="95" customWidth="1"/>
    <col min="7915" max="7915" width="47.5703125" style="95" customWidth="1"/>
    <col min="7916" max="7916" width="17" style="95" customWidth="1"/>
    <col min="7917" max="7917" width="14" style="95" customWidth="1"/>
    <col min="7918" max="7918" width="15.7109375" style="95" customWidth="1"/>
    <col min="7919" max="7919" width="11.42578125" style="95"/>
    <col min="7920" max="7920" width="15" style="95" customWidth="1"/>
    <col min="7921" max="8169" width="11.42578125" style="95"/>
    <col min="8170" max="8170" width="2.7109375" style="95" customWidth="1"/>
    <col min="8171" max="8171" width="47.5703125" style="95" customWidth="1"/>
    <col min="8172" max="8172" width="17" style="95" customWidth="1"/>
    <col min="8173" max="8173" width="14" style="95" customWidth="1"/>
    <col min="8174" max="8174" width="15.7109375" style="95" customWidth="1"/>
    <col min="8175" max="8175" width="11.42578125" style="95"/>
    <col min="8176" max="8176" width="15" style="95" customWidth="1"/>
    <col min="8177" max="8425" width="11.42578125" style="95"/>
    <col min="8426" max="8426" width="2.7109375" style="95" customWidth="1"/>
    <col min="8427" max="8427" width="47.5703125" style="95" customWidth="1"/>
    <col min="8428" max="8428" width="17" style="95" customWidth="1"/>
    <col min="8429" max="8429" width="14" style="95" customWidth="1"/>
    <col min="8430" max="8430" width="15.7109375" style="95" customWidth="1"/>
    <col min="8431" max="8431" width="11.42578125" style="95"/>
    <col min="8432" max="8432" width="15" style="95" customWidth="1"/>
    <col min="8433" max="8681" width="11.42578125" style="95"/>
    <col min="8682" max="8682" width="2.7109375" style="95" customWidth="1"/>
    <col min="8683" max="8683" width="47.5703125" style="95" customWidth="1"/>
    <col min="8684" max="8684" width="17" style="95" customWidth="1"/>
    <col min="8685" max="8685" width="14" style="95" customWidth="1"/>
    <col min="8686" max="8686" width="15.7109375" style="95" customWidth="1"/>
    <col min="8687" max="8687" width="11.42578125" style="95"/>
    <col min="8688" max="8688" width="15" style="95" customWidth="1"/>
    <col min="8689" max="8937" width="11.42578125" style="95"/>
    <col min="8938" max="8938" width="2.7109375" style="95" customWidth="1"/>
    <col min="8939" max="8939" width="47.5703125" style="95" customWidth="1"/>
    <col min="8940" max="8940" width="17" style="95" customWidth="1"/>
    <col min="8941" max="8941" width="14" style="95" customWidth="1"/>
    <col min="8942" max="8942" width="15.7109375" style="95" customWidth="1"/>
    <col min="8943" max="8943" width="11.42578125" style="95"/>
    <col min="8944" max="8944" width="15" style="95" customWidth="1"/>
    <col min="8945" max="9193" width="11.42578125" style="95"/>
    <col min="9194" max="9194" width="2.7109375" style="95" customWidth="1"/>
    <col min="9195" max="9195" width="47.5703125" style="95" customWidth="1"/>
    <col min="9196" max="9196" width="17" style="95" customWidth="1"/>
    <col min="9197" max="9197" width="14" style="95" customWidth="1"/>
    <col min="9198" max="9198" width="15.7109375" style="95" customWidth="1"/>
    <col min="9199" max="9199" width="11.42578125" style="95"/>
    <col min="9200" max="9200" width="15" style="95" customWidth="1"/>
    <col min="9201" max="9449" width="11.42578125" style="95"/>
    <col min="9450" max="9450" width="2.7109375" style="95" customWidth="1"/>
    <col min="9451" max="9451" width="47.5703125" style="95" customWidth="1"/>
    <col min="9452" max="9452" width="17" style="95" customWidth="1"/>
    <col min="9453" max="9453" width="14" style="95" customWidth="1"/>
    <col min="9454" max="9454" width="15.7109375" style="95" customWidth="1"/>
    <col min="9455" max="9455" width="11.42578125" style="95"/>
    <col min="9456" max="9456" width="15" style="95" customWidth="1"/>
    <col min="9457" max="9705" width="11.42578125" style="95"/>
    <col min="9706" max="9706" width="2.7109375" style="95" customWidth="1"/>
    <col min="9707" max="9707" width="47.5703125" style="95" customWidth="1"/>
    <col min="9708" max="9708" width="17" style="95" customWidth="1"/>
    <col min="9709" max="9709" width="14" style="95" customWidth="1"/>
    <col min="9710" max="9710" width="15.7109375" style="95" customWidth="1"/>
    <col min="9711" max="9711" width="11.42578125" style="95"/>
    <col min="9712" max="9712" width="15" style="95" customWidth="1"/>
    <col min="9713" max="9961" width="11.42578125" style="95"/>
    <col min="9962" max="9962" width="2.7109375" style="95" customWidth="1"/>
    <col min="9963" max="9963" width="47.5703125" style="95" customWidth="1"/>
    <col min="9964" max="9964" width="17" style="95" customWidth="1"/>
    <col min="9965" max="9965" width="14" style="95" customWidth="1"/>
    <col min="9966" max="9966" width="15.7109375" style="95" customWidth="1"/>
    <col min="9967" max="9967" width="11.42578125" style="95"/>
    <col min="9968" max="9968" width="15" style="95" customWidth="1"/>
    <col min="9969" max="10217" width="11.42578125" style="95"/>
    <col min="10218" max="10218" width="2.7109375" style="95" customWidth="1"/>
    <col min="10219" max="10219" width="47.5703125" style="95" customWidth="1"/>
    <col min="10220" max="10220" width="17" style="95" customWidth="1"/>
    <col min="10221" max="10221" width="14" style="95" customWidth="1"/>
    <col min="10222" max="10222" width="15.7109375" style="95" customWidth="1"/>
    <col min="10223" max="10223" width="11.42578125" style="95"/>
    <col min="10224" max="10224" width="15" style="95" customWidth="1"/>
    <col min="10225" max="10473" width="11.42578125" style="95"/>
    <col min="10474" max="10474" width="2.7109375" style="95" customWidth="1"/>
    <col min="10475" max="10475" width="47.5703125" style="95" customWidth="1"/>
    <col min="10476" max="10476" width="17" style="95" customWidth="1"/>
    <col min="10477" max="10477" width="14" style="95" customWidth="1"/>
    <col min="10478" max="10478" width="15.7109375" style="95" customWidth="1"/>
    <col min="10479" max="10479" width="11.42578125" style="95"/>
    <col min="10480" max="10480" width="15" style="95" customWidth="1"/>
    <col min="10481" max="10729" width="11.42578125" style="95"/>
    <col min="10730" max="10730" width="2.7109375" style="95" customWidth="1"/>
    <col min="10731" max="10731" width="47.5703125" style="95" customWidth="1"/>
    <col min="10732" max="10732" width="17" style="95" customWidth="1"/>
    <col min="10733" max="10733" width="14" style="95" customWidth="1"/>
    <col min="10734" max="10734" width="15.7109375" style="95" customWidth="1"/>
    <col min="10735" max="10735" width="11.42578125" style="95"/>
    <col min="10736" max="10736" width="15" style="95" customWidth="1"/>
    <col min="10737" max="10985" width="11.42578125" style="95"/>
    <col min="10986" max="10986" width="2.7109375" style="95" customWidth="1"/>
    <col min="10987" max="10987" width="47.5703125" style="95" customWidth="1"/>
    <col min="10988" max="10988" width="17" style="95" customWidth="1"/>
    <col min="10989" max="10989" width="14" style="95" customWidth="1"/>
    <col min="10990" max="10990" width="15.7109375" style="95" customWidth="1"/>
    <col min="10991" max="10991" width="11.42578125" style="95"/>
    <col min="10992" max="10992" width="15" style="95" customWidth="1"/>
    <col min="10993" max="11241" width="11.42578125" style="95"/>
    <col min="11242" max="11242" width="2.7109375" style="95" customWidth="1"/>
    <col min="11243" max="11243" width="47.5703125" style="95" customWidth="1"/>
    <col min="11244" max="11244" width="17" style="95" customWidth="1"/>
    <col min="11245" max="11245" width="14" style="95" customWidth="1"/>
    <col min="11246" max="11246" width="15.7109375" style="95" customWidth="1"/>
    <col min="11247" max="11247" width="11.42578125" style="95"/>
    <col min="11248" max="11248" width="15" style="95" customWidth="1"/>
    <col min="11249" max="11497" width="11.42578125" style="95"/>
    <col min="11498" max="11498" width="2.7109375" style="95" customWidth="1"/>
    <col min="11499" max="11499" width="47.5703125" style="95" customWidth="1"/>
    <col min="11500" max="11500" width="17" style="95" customWidth="1"/>
    <col min="11501" max="11501" width="14" style="95" customWidth="1"/>
    <col min="11502" max="11502" width="15.7109375" style="95" customWidth="1"/>
    <col min="11503" max="11503" width="11.42578125" style="95"/>
    <col min="11504" max="11504" width="15" style="95" customWidth="1"/>
    <col min="11505" max="11753" width="11.42578125" style="95"/>
    <col min="11754" max="11754" width="2.7109375" style="95" customWidth="1"/>
    <col min="11755" max="11755" width="47.5703125" style="95" customWidth="1"/>
    <col min="11756" max="11756" width="17" style="95" customWidth="1"/>
    <col min="11757" max="11757" width="14" style="95" customWidth="1"/>
    <col min="11758" max="11758" width="15.7109375" style="95" customWidth="1"/>
    <col min="11759" max="11759" width="11.42578125" style="95"/>
    <col min="11760" max="11760" width="15" style="95" customWidth="1"/>
    <col min="11761" max="12009" width="11.42578125" style="95"/>
    <col min="12010" max="12010" width="2.7109375" style="95" customWidth="1"/>
    <col min="12011" max="12011" width="47.5703125" style="95" customWidth="1"/>
    <col min="12012" max="12012" width="17" style="95" customWidth="1"/>
    <col min="12013" max="12013" width="14" style="95" customWidth="1"/>
    <col min="12014" max="12014" width="15.7109375" style="95" customWidth="1"/>
    <col min="12015" max="12015" width="11.42578125" style="95"/>
    <col min="12016" max="12016" width="15" style="95" customWidth="1"/>
    <col min="12017" max="12265" width="11.42578125" style="95"/>
    <col min="12266" max="12266" width="2.7109375" style="95" customWidth="1"/>
    <col min="12267" max="12267" width="47.5703125" style="95" customWidth="1"/>
    <col min="12268" max="12268" width="17" style="95" customWidth="1"/>
    <col min="12269" max="12269" width="14" style="95" customWidth="1"/>
    <col min="12270" max="12270" width="15.7109375" style="95" customWidth="1"/>
    <col min="12271" max="12271" width="11.42578125" style="95"/>
    <col min="12272" max="12272" width="15" style="95" customWidth="1"/>
    <col min="12273" max="12521" width="11.42578125" style="95"/>
    <col min="12522" max="12522" width="2.7109375" style="95" customWidth="1"/>
    <col min="12523" max="12523" width="47.5703125" style="95" customWidth="1"/>
    <col min="12524" max="12524" width="17" style="95" customWidth="1"/>
    <col min="12525" max="12525" width="14" style="95" customWidth="1"/>
    <col min="12526" max="12526" width="15.7109375" style="95" customWidth="1"/>
    <col min="12527" max="12527" width="11.42578125" style="95"/>
    <col min="12528" max="12528" width="15" style="95" customWidth="1"/>
    <col min="12529" max="12777" width="11.42578125" style="95"/>
    <col min="12778" max="12778" width="2.7109375" style="95" customWidth="1"/>
    <col min="12779" max="12779" width="47.5703125" style="95" customWidth="1"/>
    <col min="12780" max="12780" width="17" style="95" customWidth="1"/>
    <col min="12781" max="12781" width="14" style="95" customWidth="1"/>
    <col min="12782" max="12782" width="15.7109375" style="95" customWidth="1"/>
    <col min="12783" max="12783" width="11.42578125" style="95"/>
    <col min="12784" max="12784" width="15" style="95" customWidth="1"/>
    <col min="12785" max="13033" width="11.42578125" style="95"/>
    <col min="13034" max="13034" width="2.7109375" style="95" customWidth="1"/>
    <col min="13035" max="13035" width="47.5703125" style="95" customWidth="1"/>
    <col min="13036" max="13036" width="17" style="95" customWidth="1"/>
    <col min="13037" max="13037" width="14" style="95" customWidth="1"/>
    <col min="13038" max="13038" width="15.7109375" style="95" customWidth="1"/>
    <col min="13039" max="13039" width="11.42578125" style="95"/>
    <col min="13040" max="13040" width="15" style="95" customWidth="1"/>
    <col min="13041" max="13289" width="11.42578125" style="95"/>
    <col min="13290" max="13290" width="2.7109375" style="95" customWidth="1"/>
    <col min="13291" max="13291" width="47.5703125" style="95" customWidth="1"/>
    <col min="13292" max="13292" width="17" style="95" customWidth="1"/>
    <col min="13293" max="13293" width="14" style="95" customWidth="1"/>
    <col min="13294" max="13294" width="15.7109375" style="95" customWidth="1"/>
    <col min="13295" max="13295" width="11.42578125" style="95"/>
    <col min="13296" max="13296" width="15" style="95" customWidth="1"/>
    <col min="13297" max="13545" width="11.42578125" style="95"/>
    <col min="13546" max="13546" width="2.7109375" style="95" customWidth="1"/>
    <col min="13547" max="13547" width="47.5703125" style="95" customWidth="1"/>
    <col min="13548" max="13548" width="17" style="95" customWidth="1"/>
    <col min="13549" max="13549" width="14" style="95" customWidth="1"/>
    <col min="13550" max="13550" width="15.7109375" style="95" customWidth="1"/>
    <col min="13551" max="13551" width="11.42578125" style="95"/>
    <col min="13552" max="13552" width="15" style="95" customWidth="1"/>
    <col min="13553" max="13801" width="11.42578125" style="95"/>
    <col min="13802" max="13802" width="2.7109375" style="95" customWidth="1"/>
    <col min="13803" max="13803" width="47.5703125" style="95" customWidth="1"/>
    <col min="13804" max="13804" width="17" style="95" customWidth="1"/>
    <col min="13805" max="13805" width="14" style="95" customWidth="1"/>
    <col min="13806" max="13806" width="15.7109375" style="95" customWidth="1"/>
    <col min="13807" max="13807" width="11.42578125" style="95"/>
    <col min="13808" max="13808" width="15" style="95" customWidth="1"/>
    <col min="13809" max="14057" width="11.42578125" style="95"/>
    <col min="14058" max="14058" width="2.7109375" style="95" customWidth="1"/>
    <col min="14059" max="14059" width="47.5703125" style="95" customWidth="1"/>
    <col min="14060" max="14060" width="17" style="95" customWidth="1"/>
    <col min="14061" max="14061" width="14" style="95" customWidth="1"/>
    <col min="14062" max="14062" width="15.7109375" style="95" customWidth="1"/>
    <col min="14063" max="14063" width="11.42578125" style="95"/>
    <col min="14064" max="14064" width="15" style="95" customWidth="1"/>
    <col min="14065" max="14313" width="11.42578125" style="95"/>
    <col min="14314" max="14314" width="2.7109375" style="95" customWidth="1"/>
    <col min="14315" max="14315" width="47.5703125" style="95" customWidth="1"/>
    <col min="14316" max="14316" width="17" style="95" customWidth="1"/>
    <col min="14317" max="14317" width="14" style="95" customWidth="1"/>
    <col min="14318" max="14318" width="15.7109375" style="95" customWidth="1"/>
    <col min="14319" max="14319" width="11.42578125" style="95"/>
    <col min="14320" max="14320" width="15" style="95" customWidth="1"/>
    <col min="14321" max="14569" width="11.42578125" style="95"/>
    <col min="14570" max="14570" width="2.7109375" style="95" customWidth="1"/>
    <col min="14571" max="14571" width="47.5703125" style="95" customWidth="1"/>
    <col min="14572" max="14572" width="17" style="95" customWidth="1"/>
    <col min="14573" max="14573" width="14" style="95" customWidth="1"/>
    <col min="14574" max="14574" width="15.7109375" style="95" customWidth="1"/>
    <col min="14575" max="14575" width="11.42578125" style="95"/>
    <col min="14576" max="14576" width="15" style="95" customWidth="1"/>
    <col min="14577" max="14825" width="11.42578125" style="95"/>
    <col min="14826" max="14826" width="2.7109375" style="95" customWidth="1"/>
    <col min="14827" max="14827" width="47.5703125" style="95" customWidth="1"/>
    <col min="14828" max="14828" width="17" style="95" customWidth="1"/>
    <col min="14829" max="14829" width="14" style="95" customWidth="1"/>
    <col min="14830" max="14830" width="15.7109375" style="95" customWidth="1"/>
    <col min="14831" max="14831" width="11.42578125" style="95"/>
    <col min="14832" max="14832" width="15" style="95" customWidth="1"/>
    <col min="14833" max="15081" width="11.42578125" style="95"/>
    <col min="15082" max="15082" width="2.7109375" style="95" customWidth="1"/>
    <col min="15083" max="15083" width="47.5703125" style="95" customWidth="1"/>
    <col min="15084" max="15084" width="17" style="95" customWidth="1"/>
    <col min="15085" max="15085" width="14" style="95" customWidth="1"/>
    <col min="15086" max="15086" width="15.7109375" style="95" customWidth="1"/>
    <col min="15087" max="15087" width="11.42578125" style="95"/>
    <col min="15088" max="15088" width="15" style="95" customWidth="1"/>
    <col min="15089" max="15337" width="11.42578125" style="95"/>
    <col min="15338" max="15338" width="2.7109375" style="95" customWidth="1"/>
    <col min="15339" max="15339" width="47.5703125" style="95" customWidth="1"/>
    <col min="15340" max="15340" width="17" style="95" customWidth="1"/>
    <col min="15341" max="15341" width="14" style="95" customWidth="1"/>
    <col min="15342" max="15342" width="15.7109375" style="95" customWidth="1"/>
    <col min="15343" max="15343" width="11.42578125" style="95"/>
    <col min="15344" max="15344" width="15" style="95" customWidth="1"/>
    <col min="15345" max="15593" width="11.42578125" style="95"/>
    <col min="15594" max="15594" width="2.7109375" style="95" customWidth="1"/>
    <col min="15595" max="15595" width="47.5703125" style="95" customWidth="1"/>
    <col min="15596" max="15596" width="17" style="95" customWidth="1"/>
    <col min="15597" max="15597" width="14" style="95" customWidth="1"/>
    <col min="15598" max="15598" width="15.7109375" style="95" customWidth="1"/>
    <col min="15599" max="15599" width="11.42578125" style="95"/>
    <col min="15600" max="15600" width="15" style="95" customWidth="1"/>
    <col min="15601" max="15849" width="11.42578125" style="95"/>
    <col min="15850" max="15850" width="2.7109375" style="95" customWidth="1"/>
    <col min="15851" max="15851" width="47.5703125" style="95" customWidth="1"/>
    <col min="15852" max="15852" width="17" style="95" customWidth="1"/>
    <col min="15853" max="15853" width="14" style="95" customWidth="1"/>
    <col min="15854" max="15854" width="15.7109375" style="95" customWidth="1"/>
    <col min="15855" max="15855" width="11.42578125" style="95"/>
    <col min="15856" max="15856" width="15" style="95" customWidth="1"/>
    <col min="15857" max="16105" width="11.42578125" style="95"/>
    <col min="16106" max="16106" width="2.7109375" style="95" customWidth="1"/>
    <col min="16107" max="16107" width="47.5703125" style="95" customWidth="1"/>
    <col min="16108" max="16108" width="17" style="95" customWidth="1"/>
    <col min="16109" max="16109" width="14" style="95" customWidth="1"/>
    <col min="16110" max="16110" width="15.7109375" style="95" customWidth="1"/>
    <col min="16111" max="16111" width="11.42578125" style="95"/>
    <col min="16112" max="16112" width="15" style="95" customWidth="1"/>
    <col min="16113" max="16384" width="11.42578125" style="95"/>
  </cols>
  <sheetData>
    <row r="1" spans="2:5" ht="14.25" x14ac:dyDescent="0.2">
      <c r="B1" s="92"/>
      <c r="C1" s="93"/>
      <c r="D1" s="93"/>
    </row>
    <row r="2" spans="2:5" ht="17.25" customHeight="1" x14ac:dyDescent="0.25">
      <c r="B2" s="246" t="s">
        <v>0</v>
      </c>
      <c r="C2" s="246"/>
      <c r="D2" s="246"/>
    </row>
    <row r="3" spans="2:5" ht="15" x14ac:dyDescent="0.25">
      <c r="B3" s="246" t="s">
        <v>1</v>
      </c>
      <c r="C3" s="246"/>
      <c r="D3" s="246"/>
    </row>
    <row r="4" spans="2:5" ht="15" x14ac:dyDescent="0.25">
      <c r="B4" s="247" t="s">
        <v>4</v>
      </c>
      <c r="C4" s="247"/>
      <c r="D4" s="247"/>
    </row>
    <row r="5" spans="2:5" ht="15" x14ac:dyDescent="0.25">
      <c r="B5" s="247" t="s">
        <v>161</v>
      </c>
      <c r="C5" s="247"/>
      <c r="D5" s="247"/>
    </row>
    <row r="6" spans="2:5" ht="13.5" customHeight="1" x14ac:dyDescent="0.25">
      <c r="B6" s="248" t="s">
        <v>2</v>
      </c>
      <c r="C6" s="248"/>
      <c r="D6" s="248"/>
    </row>
    <row r="7" spans="2:5" ht="19.5" customHeight="1" x14ac:dyDescent="0.2">
      <c r="B7" s="96" t="s">
        <v>46</v>
      </c>
      <c r="C7" s="97"/>
      <c r="D7" s="97"/>
    </row>
    <row r="8" spans="2:5" ht="91.5" customHeight="1" x14ac:dyDescent="0.2">
      <c r="B8" s="245" t="s">
        <v>99</v>
      </c>
      <c r="C8" s="245"/>
      <c r="D8" s="245"/>
      <c r="E8" s="98"/>
    </row>
    <row r="9" spans="2:5" x14ac:dyDescent="0.2">
      <c r="B9" s="232"/>
      <c r="C9" s="100"/>
      <c r="D9" s="100"/>
    </row>
    <row r="10" spans="2:5" x14ac:dyDescent="0.2">
      <c r="B10" s="232"/>
      <c r="C10" s="100"/>
      <c r="D10" s="100"/>
    </row>
    <row r="11" spans="2:5" ht="30" customHeight="1" x14ac:dyDescent="0.2">
      <c r="B11" s="241" t="s">
        <v>5</v>
      </c>
      <c r="C11" s="241"/>
      <c r="D11" s="241"/>
    </row>
    <row r="12" spans="2:5" ht="19.5" customHeight="1" x14ac:dyDescent="0.2">
      <c r="B12" s="232"/>
      <c r="C12" s="100"/>
      <c r="D12" s="100"/>
    </row>
    <row r="13" spans="2:5" x14ac:dyDescent="0.2">
      <c r="B13" s="232"/>
      <c r="C13" s="100"/>
      <c r="D13" s="100"/>
    </row>
    <row r="14" spans="2:5" x14ac:dyDescent="0.2">
      <c r="B14" s="101" t="s">
        <v>168</v>
      </c>
      <c r="C14" s="102"/>
      <c r="D14" s="102"/>
    </row>
    <row r="15" spans="2:5" ht="16.5" customHeight="1" x14ac:dyDescent="0.2">
      <c r="B15" s="233" t="s">
        <v>6</v>
      </c>
      <c r="C15" s="104" t="s">
        <v>7</v>
      </c>
      <c r="D15" s="104"/>
    </row>
    <row r="16" spans="2:5" x14ac:dyDescent="0.2">
      <c r="B16" s="105" t="s">
        <v>162</v>
      </c>
      <c r="C16" s="106" t="s">
        <v>163</v>
      </c>
      <c r="D16" s="106"/>
    </row>
    <row r="17" spans="2:4" x14ac:dyDescent="0.2">
      <c r="B17" s="105" t="s">
        <v>176</v>
      </c>
      <c r="C17" s="106" t="s">
        <v>209</v>
      </c>
      <c r="D17" s="106"/>
    </row>
    <row r="18" spans="2:4" x14ac:dyDescent="0.2">
      <c r="B18" s="105" t="s">
        <v>108</v>
      </c>
      <c r="C18" s="106" t="s">
        <v>109</v>
      </c>
      <c r="D18" s="106"/>
    </row>
    <row r="19" spans="2:4" x14ac:dyDescent="0.2">
      <c r="B19" s="105" t="s">
        <v>96</v>
      </c>
      <c r="C19" s="106" t="s">
        <v>177</v>
      </c>
      <c r="D19" s="106"/>
    </row>
    <row r="20" spans="2:4" x14ac:dyDescent="0.2">
      <c r="B20" s="105" t="s">
        <v>164</v>
      </c>
      <c r="C20" s="106" t="s">
        <v>165</v>
      </c>
      <c r="D20" s="106"/>
    </row>
    <row r="21" spans="2:4" x14ac:dyDescent="0.2">
      <c r="B21" s="105" t="s">
        <v>53</v>
      </c>
      <c r="C21" s="106" t="s">
        <v>71</v>
      </c>
      <c r="D21" s="106"/>
    </row>
    <row r="22" spans="2:4" x14ac:dyDescent="0.2">
      <c r="B22" s="105" t="s">
        <v>207</v>
      </c>
      <c r="C22" s="106" t="s">
        <v>208</v>
      </c>
      <c r="D22" s="106"/>
    </row>
    <row r="23" spans="2:4" x14ac:dyDescent="0.2">
      <c r="B23" s="105" t="s">
        <v>8</v>
      </c>
      <c r="C23" s="106" t="s">
        <v>9</v>
      </c>
      <c r="D23" s="106"/>
    </row>
    <row r="24" spans="2:4" x14ac:dyDescent="0.2">
      <c r="B24" s="105" t="s">
        <v>166</v>
      </c>
      <c r="C24" s="106" t="s">
        <v>167</v>
      </c>
      <c r="D24" s="106"/>
    </row>
    <row r="25" spans="2:4" x14ac:dyDescent="0.2">
      <c r="B25" s="105" t="s">
        <v>70</v>
      </c>
      <c r="C25" s="106" t="s">
        <v>10</v>
      </c>
      <c r="D25" s="106"/>
    </row>
    <row r="26" spans="2:4" x14ac:dyDescent="0.2">
      <c r="B26" s="232" t="s">
        <v>126</v>
      </c>
      <c r="C26" s="94" t="s">
        <v>97</v>
      </c>
    </row>
    <row r="27" spans="2:4" x14ac:dyDescent="0.2">
      <c r="B27" s="232" t="s">
        <v>55</v>
      </c>
      <c r="C27" s="100" t="s">
        <v>54</v>
      </c>
      <c r="D27" s="100"/>
    </row>
    <row r="28" spans="2:4" x14ac:dyDescent="0.2">
      <c r="B28" s="232"/>
      <c r="C28" s="100"/>
      <c r="D28" s="100"/>
    </row>
    <row r="29" spans="2:4" x14ac:dyDescent="0.2">
      <c r="B29" s="232"/>
      <c r="C29" s="100"/>
      <c r="D29" s="100"/>
    </row>
    <row r="30" spans="2:4" x14ac:dyDescent="0.2">
      <c r="B30" s="233" t="s">
        <v>68</v>
      </c>
      <c r="C30" s="104"/>
      <c r="D30" s="104"/>
    </row>
    <row r="31" spans="2:4" ht="53.25" customHeight="1" x14ac:dyDescent="0.2">
      <c r="B31" s="249" t="s">
        <v>11</v>
      </c>
      <c r="C31" s="249"/>
      <c r="D31" s="249"/>
    </row>
    <row r="32" spans="2:4" ht="69.75" customHeight="1" x14ac:dyDescent="0.2">
      <c r="B32" s="240" t="s">
        <v>169</v>
      </c>
      <c r="C32" s="240"/>
      <c r="D32" s="240"/>
    </row>
    <row r="33" spans="2:4" ht="24" customHeight="1" x14ac:dyDescent="0.2">
      <c r="B33" s="240"/>
      <c r="C33" s="240"/>
      <c r="D33" s="240"/>
    </row>
    <row r="34" spans="2:4" x14ac:dyDescent="0.2">
      <c r="B34" s="231"/>
      <c r="C34" s="108"/>
      <c r="D34" s="108"/>
    </row>
    <row r="35" spans="2:4" ht="19.5" customHeight="1" x14ac:dyDescent="0.2">
      <c r="B35" s="243" t="s">
        <v>41</v>
      </c>
      <c r="C35" s="243"/>
      <c r="D35" s="243"/>
    </row>
    <row r="36" spans="2:4" ht="34.5" customHeight="1" x14ac:dyDescent="0.2">
      <c r="B36" s="241" t="s">
        <v>56</v>
      </c>
      <c r="C36" s="241"/>
      <c r="D36" s="241"/>
    </row>
    <row r="37" spans="2:4" x14ac:dyDescent="0.2">
      <c r="B37" s="232"/>
      <c r="C37" s="100"/>
      <c r="D37" s="100"/>
    </row>
    <row r="38" spans="2:4" x14ac:dyDescent="0.2">
      <c r="B38" s="109" t="s">
        <v>57</v>
      </c>
      <c r="C38" s="110"/>
      <c r="D38" s="110"/>
    </row>
    <row r="39" spans="2:4" ht="100.5" customHeight="1" x14ac:dyDescent="0.2">
      <c r="B39" s="240" t="s">
        <v>12</v>
      </c>
      <c r="C39" s="240"/>
      <c r="D39" s="240"/>
    </row>
    <row r="40" spans="2:4" x14ac:dyDescent="0.2">
      <c r="B40" s="231"/>
      <c r="C40" s="108"/>
      <c r="D40" s="108"/>
    </row>
    <row r="41" spans="2:4" x14ac:dyDescent="0.2">
      <c r="B41" s="231"/>
      <c r="C41" s="108"/>
      <c r="D41" s="108"/>
    </row>
    <row r="42" spans="2:4" x14ac:dyDescent="0.2">
      <c r="B42" s="231"/>
      <c r="C42" s="108"/>
      <c r="D42" s="108"/>
    </row>
    <row r="43" spans="2:4" x14ac:dyDescent="0.2">
      <c r="B43" s="231"/>
      <c r="C43" s="108"/>
      <c r="D43" s="108"/>
    </row>
    <row r="44" spans="2:4" x14ac:dyDescent="0.2">
      <c r="B44" s="231"/>
      <c r="C44" s="108"/>
      <c r="D44" s="108"/>
    </row>
    <row r="45" spans="2:4" x14ac:dyDescent="0.2">
      <c r="B45" s="109" t="s">
        <v>42</v>
      </c>
      <c r="C45" s="110"/>
      <c r="D45" s="110"/>
    </row>
    <row r="46" spans="2:4" ht="12.75" customHeight="1" x14ac:dyDescent="0.2">
      <c r="B46" s="240" t="s">
        <v>95</v>
      </c>
      <c r="C46" s="240"/>
      <c r="D46" s="240"/>
    </row>
    <row r="47" spans="2:4" x14ac:dyDescent="0.2">
      <c r="B47" s="95" t="s">
        <v>58</v>
      </c>
      <c r="C47" s="111"/>
      <c r="D47" s="111"/>
    </row>
    <row r="48" spans="2:4" x14ac:dyDescent="0.2">
      <c r="C48" s="111"/>
      <c r="D48" s="111"/>
    </row>
    <row r="49" spans="2:4" ht="25.5" customHeight="1" x14ac:dyDescent="0.2">
      <c r="B49" s="243" t="s">
        <v>74</v>
      </c>
      <c r="C49" s="243"/>
      <c r="D49" s="243"/>
    </row>
    <row r="50" spans="2:4" ht="36.75" customHeight="1" x14ac:dyDescent="0.2">
      <c r="B50" s="240" t="s">
        <v>13</v>
      </c>
      <c r="C50" s="240"/>
      <c r="D50" s="240"/>
    </row>
    <row r="51" spans="2:4" ht="36.75" customHeight="1" x14ac:dyDescent="0.2">
      <c r="B51" s="231"/>
      <c r="C51" s="231"/>
      <c r="D51" s="231"/>
    </row>
    <row r="52" spans="2:4" x14ac:dyDescent="0.2">
      <c r="B52" s="231"/>
      <c r="C52" s="108"/>
      <c r="D52" s="108"/>
    </row>
    <row r="53" spans="2:4" x14ac:dyDescent="0.2">
      <c r="B53" s="112" t="s">
        <v>43</v>
      </c>
      <c r="C53" s="113"/>
      <c r="D53" s="113"/>
    </row>
    <row r="54" spans="2:4" ht="32.25" customHeight="1" x14ac:dyDescent="0.2">
      <c r="B54" s="240" t="s">
        <v>14</v>
      </c>
      <c r="C54" s="240"/>
      <c r="D54" s="240"/>
    </row>
    <row r="55" spans="2:4" ht="32.25" customHeight="1" x14ac:dyDescent="0.2">
      <c r="B55" s="231"/>
      <c r="C55" s="231"/>
      <c r="D55" s="231"/>
    </row>
    <row r="57" spans="2:4" x14ac:dyDescent="0.2">
      <c r="B57" s="112" t="s">
        <v>44</v>
      </c>
      <c r="C57" s="113"/>
      <c r="D57" s="113"/>
    </row>
    <row r="58" spans="2:4" ht="28.5" customHeight="1" x14ac:dyDescent="0.2">
      <c r="B58" s="240" t="s">
        <v>69</v>
      </c>
      <c r="C58" s="240"/>
      <c r="D58" s="240"/>
    </row>
    <row r="59" spans="2:4" ht="28.5" customHeight="1" x14ac:dyDescent="0.2">
      <c r="B59" s="231"/>
      <c r="C59" s="231"/>
      <c r="D59" s="231"/>
    </row>
    <row r="60" spans="2:4" x14ac:dyDescent="0.2">
      <c r="B60" s="114"/>
      <c r="C60" s="111"/>
      <c r="D60" s="111"/>
    </row>
    <row r="61" spans="2:4" x14ac:dyDescent="0.2">
      <c r="B61" s="112" t="s">
        <v>45</v>
      </c>
      <c r="C61" s="113"/>
      <c r="D61" s="113"/>
    </row>
    <row r="62" spans="2:4" ht="30.75" customHeight="1" x14ac:dyDescent="0.2">
      <c r="B62" s="240" t="s">
        <v>15</v>
      </c>
      <c r="C62" s="240"/>
      <c r="D62" s="240"/>
    </row>
    <row r="63" spans="2:4" ht="51" customHeight="1" x14ac:dyDescent="0.2">
      <c r="B63" s="240" t="s">
        <v>16</v>
      </c>
      <c r="C63" s="240"/>
      <c r="D63" s="240"/>
    </row>
    <row r="64" spans="2:4" ht="15" customHeight="1" x14ac:dyDescent="0.2">
      <c r="B64" s="231"/>
      <c r="C64" s="108"/>
      <c r="D64" s="108"/>
    </row>
    <row r="65" spans="2:5" x14ac:dyDescent="0.2">
      <c r="B65" s="240" t="s">
        <v>59</v>
      </c>
      <c r="C65" s="240"/>
      <c r="D65" s="240"/>
    </row>
    <row r="66" spans="2:5" x14ac:dyDescent="0.2">
      <c r="B66" s="240" t="s">
        <v>60</v>
      </c>
      <c r="C66" s="240"/>
      <c r="D66" s="240"/>
    </row>
    <row r="67" spans="2:5" x14ac:dyDescent="0.2">
      <c r="B67" s="231"/>
      <c r="C67" s="108"/>
      <c r="D67" s="108"/>
    </row>
    <row r="68" spans="2:5" x14ac:dyDescent="0.2">
      <c r="B68" s="231"/>
      <c r="C68" s="108"/>
      <c r="D68" s="108"/>
    </row>
    <row r="69" spans="2:5" x14ac:dyDescent="0.2">
      <c r="B69" s="231"/>
      <c r="C69" s="108"/>
      <c r="D69" s="108"/>
    </row>
    <row r="70" spans="2:5" ht="31.5" customHeight="1" x14ac:dyDescent="0.2">
      <c r="B70" s="244" t="s">
        <v>170</v>
      </c>
      <c r="C70" s="244"/>
      <c r="D70" s="244"/>
    </row>
    <row r="71" spans="2:5" ht="20.25" customHeight="1" x14ac:dyDescent="0.25">
      <c r="B71" s="115" t="s">
        <v>40</v>
      </c>
      <c r="C71" s="116">
        <v>2023</v>
      </c>
      <c r="D71" s="116">
        <v>2022</v>
      </c>
    </row>
    <row r="72" spans="2:5" x14ac:dyDescent="0.2">
      <c r="B72" s="117" t="s">
        <v>93</v>
      </c>
      <c r="C72" s="81">
        <v>64933.68</v>
      </c>
      <c r="D72" s="81">
        <v>136227.85999999999</v>
      </c>
    </row>
    <row r="73" spans="2:5" x14ac:dyDescent="0.2">
      <c r="B73" s="118" t="s">
        <v>94</v>
      </c>
      <c r="C73" s="81">
        <v>347011.43</v>
      </c>
      <c r="D73" s="81">
        <v>1153880.3</v>
      </c>
    </row>
    <row r="74" spans="2:5" x14ac:dyDescent="0.2">
      <c r="B74" s="118" t="s">
        <v>240</v>
      </c>
      <c r="C74" s="81">
        <v>205258858.41999999</v>
      </c>
      <c r="D74" s="81">
        <v>127746150.93000001</v>
      </c>
    </row>
    <row r="75" spans="2:5" x14ac:dyDescent="0.2">
      <c r="B75" s="117" t="s">
        <v>61</v>
      </c>
      <c r="C75" s="81">
        <v>25059.32</v>
      </c>
      <c r="D75" s="81">
        <v>23272.94</v>
      </c>
    </row>
    <row r="76" spans="2:5" ht="13.5" thickBot="1" x14ac:dyDescent="0.25">
      <c r="B76" s="117"/>
      <c r="C76" s="119">
        <f>SUM(C72:C75)</f>
        <v>205695862.84999999</v>
      </c>
      <c r="D76" s="119">
        <f>SUM(D72:D75)</f>
        <v>129059532.03</v>
      </c>
    </row>
    <row r="77" spans="2:5" ht="13.5" thickTop="1" x14ac:dyDescent="0.2">
      <c r="B77" s="117"/>
      <c r="C77" s="120"/>
      <c r="D77" s="121"/>
    </row>
    <row r="78" spans="2:5" x14ac:dyDescent="0.2">
      <c r="B78" s="117"/>
      <c r="C78" s="120"/>
      <c r="D78" s="121"/>
    </row>
    <row r="79" spans="2:5" x14ac:dyDescent="0.2">
      <c r="B79" s="117"/>
      <c r="C79" s="120"/>
      <c r="D79" s="121"/>
    </row>
    <row r="80" spans="2:5" x14ac:dyDescent="0.2">
      <c r="B80" s="117"/>
      <c r="C80" s="122"/>
      <c r="E80" s="122"/>
    </row>
    <row r="81" spans="1:7" ht="15" x14ac:dyDescent="0.25">
      <c r="B81" s="123" t="s">
        <v>140</v>
      </c>
      <c r="C81" s="122"/>
      <c r="E81" s="122"/>
    </row>
    <row r="82" spans="1:7" ht="13.5" customHeight="1" x14ac:dyDescent="0.2">
      <c r="A82" s="245" t="s">
        <v>158</v>
      </c>
      <c r="B82" s="245"/>
      <c r="C82" s="245"/>
      <c r="D82" s="245"/>
    </row>
    <row r="83" spans="1:7" ht="13.5" customHeight="1" x14ac:dyDescent="0.2">
      <c r="A83" s="232"/>
      <c r="B83" s="232" t="s">
        <v>175</v>
      </c>
      <c r="C83" s="232"/>
      <c r="D83" s="232"/>
    </row>
    <row r="84" spans="1:7" ht="21.75" customHeight="1" x14ac:dyDescent="0.25">
      <c r="B84" s="123" t="s">
        <v>216</v>
      </c>
      <c r="C84" s="116">
        <v>2023</v>
      </c>
      <c r="D84" s="116">
        <v>2022</v>
      </c>
    </row>
    <row r="85" spans="1:7" ht="14.25" customHeight="1" x14ac:dyDescent="0.2">
      <c r="A85" s="124"/>
      <c r="B85" s="125" t="s">
        <v>17</v>
      </c>
      <c r="C85" s="126">
        <v>68906.3</v>
      </c>
      <c r="D85" s="126">
        <v>57456.54</v>
      </c>
    </row>
    <row r="86" spans="1:7" ht="12.75" customHeight="1" x14ac:dyDescent="0.2">
      <c r="A86" s="124"/>
      <c r="B86" s="125" t="s">
        <v>35</v>
      </c>
      <c r="C86" s="126">
        <v>1610.7</v>
      </c>
      <c r="D86" s="126">
        <v>0</v>
      </c>
    </row>
    <row r="87" spans="1:7" ht="12.75" customHeight="1" x14ac:dyDescent="0.2">
      <c r="A87" s="124"/>
      <c r="B87" s="125" t="s">
        <v>187</v>
      </c>
      <c r="C87" s="126">
        <v>4422.6400000000003</v>
      </c>
      <c r="D87" s="126"/>
    </row>
    <row r="88" spans="1:7" x14ac:dyDescent="0.2">
      <c r="A88" s="124"/>
      <c r="B88" s="125" t="s">
        <v>26</v>
      </c>
      <c r="C88" s="81">
        <v>64121.5</v>
      </c>
      <c r="D88" s="81">
        <v>23456.84</v>
      </c>
    </row>
    <row r="89" spans="1:7" x14ac:dyDescent="0.2">
      <c r="A89" s="124"/>
      <c r="B89" s="125" t="s">
        <v>18</v>
      </c>
      <c r="C89" s="81">
        <v>176835.83</v>
      </c>
      <c r="D89" s="81">
        <v>3520</v>
      </c>
      <c r="G89" s="95" t="s">
        <v>132</v>
      </c>
    </row>
    <row r="90" spans="1:7" x14ac:dyDescent="0.2">
      <c r="A90" s="124"/>
      <c r="B90" s="125" t="s">
        <v>130</v>
      </c>
      <c r="C90" s="81"/>
      <c r="D90" s="81">
        <v>9385.2999999999993</v>
      </c>
    </row>
    <row r="91" spans="1:7" x14ac:dyDescent="0.2">
      <c r="A91" s="124"/>
      <c r="B91" s="125" t="s">
        <v>20</v>
      </c>
      <c r="C91" s="81">
        <v>1555</v>
      </c>
      <c r="D91" s="81">
        <v>0</v>
      </c>
    </row>
    <row r="92" spans="1:7" x14ac:dyDescent="0.2">
      <c r="A92" s="124"/>
      <c r="B92" s="125" t="s">
        <v>131</v>
      </c>
      <c r="C92" s="81">
        <v>7967.85</v>
      </c>
      <c r="D92" s="81">
        <v>0</v>
      </c>
    </row>
    <row r="93" spans="1:7" x14ac:dyDescent="0.2">
      <c r="A93" s="124"/>
      <c r="B93" s="125" t="s">
        <v>72</v>
      </c>
      <c r="C93" s="81">
        <v>1222.72</v>
      </c>
      <c r="D93" s="81">
        <v>0</v>
      </c>
    </row>
    <row r="94" spans="1:7" x14ac:dyDescent="0.2">
      <c r="A94" s="124"/>
      <c r="B94" s="125" t="s">
        <v>36</v>
      </c>
      <c r="C94" s="81">
        <v>3025</v>
      </c>
      <c r="D94" s="81">
        <v>0</v>
      </c>
    </row>
    <row r="95" spans="1:7" x14ac:dyDescent="0.2">
      <c r="A95" s="124"/>
      <c r="B95" s="125" t="s">
        <v>37</v>
      </c>
      <c r="C95" s="81">
        <v>64371.040000000001</v>
      </c>
      <c r="D95" s="81">
        <v>101696.82</v>
      </c>
    </row>
    <row r="96" spans="1:7" x14ac:dyDescent="0.2">
      <c r="A96" s="124"/>
      <c r="B96" s="125" t="s">
        <v>38</v>
      </c>
      <c r="C96" s="81">
        <v>283486.63</v>
      </c>
      <c r="D96" s="81">
        <v>622423.4</v>
      </c>
    </row>
    <row r="97" spans="1:8" x14ac:dyDescent="0.2">
      <c r="A97" s="124"/>
      <c r="B97" s="125" t="s">
        <v>34</v>
      </c>
      <c r="C97" s="81">
        <v>60786.94</v>
      </c>
      <c r="D97" s="81">
        <v>2555.9899999999998</v>
      </c>
      <c r="G97" s="124"/>
      <c r="H97" s="127"/>
    </row>
    <row r="98" spans="1:8" x14ac:dyDescent="0.2">
      <c r="A98" s="124"/>
      <c r="B98" s="125" t="s">
        <v>149</v>
      </c>
      <c r="C98" s="81"/>
      <c r="D98" s="81">
        <v>5752.5</v>
      </c>
      <c r="G98" s="124"/>
      <c r="H98" s="127"/>
    </row>
    <row r="99" spans="1:8" x14ac:dyDescent="0.2">
      <c r="A99" s="124"/>
      <c r="B99" s="125" t="s">
        <v>19</v>
      </c>
      <c r="C99" s="81">
        <v>25315.02</v>
      </c>
      <c r="D99" s="81">
        <v>237785.58</v>
      </c>
      <c r="G99" s="125"/>
      <c r="H99" s="121"/>
    </row>
    <row r="100" spans="1:8" x14ac:dyDescent="0.2">
      <c r="A100" s="124"/>
      <c r="B100" s="125" t="s">
        <v>39</v>
      </c>
      <c r="C100" s="81">
        <v>26238.28</v>
      </c>
      <c r="D100" s="81">
        <v>31192.959999999999</v>
      </c>
    </row>
    <row r="101" spans="1:8" x14ac:dyDescent="0.2">
      <c r="A101" s="124"/>
      <c r="B101" s="125" t="s">
        <v>73</v>
      </c>
      <c r="C101" s="81">
        <v>58049.5</v>
      </c>
      <c r="D101" s="81">
        <v>44021.72</v>
      </c>
    </row>
    <row r="102" spans="1:8" x14ac:dyDescent="0.2">
      <c r="A102" s="124"/>
      <c r="B102" s="125" t="s">
        <v>65</v>
      </c>
      <c r="C102" s="81">
        <v>64937.010999999999</v>
      </c>
      <c r="D102" s="81">
        <v>45991.99</v>
      </c>
    </row>
    <row r="103" spans="1:8" x14ac:dyDescent="0.2">
      <c r="B103" s="117" t="s">
        <v>31</v>
      </c>
      <c r="C103" s="81">
        <v>32658.36</v>
      </c>
      <c r="D103" s="81">
        <v>9949</v>
      </c>
    </row>
    <row r="104" spans="1:8" x14ac:dyDescent="0.2">
      <c r="B104" s="117" t="s">
        <v>127</v>
      </c>
      <c r="C104" s="81"/>
      <c r="D104" s="81">
        <v>2025.7</v>
      </c>
    </row>
    <row r="105" spans="1:8" ht="15" customHeight="1" x14ac:dyDescent="0.2">
      <c r="B105" s="128" t="s">
        <v>47</v>
      </c>
      <c r="C105" s="81"/>
      <c r="D105" s="81">
        <v>365721.19</v>
      </c>
    </row>
    <row r="106" spans="1:8" x14ac:dyDescent="0.2">
      <c r="B106" s="129" t="s">
        <v>212</v>
      </c>
      <c r="C106" s="81">
        <v>25968.48</v>
      </c>
      <c r="D106" s="81"/>
    </row>
    <row r="107" spans="1:8" x14ac:dyDescent="0.2">
      <c r="B107" s="129" t="s">
        <v>213</v>
      </c>
      <c r="C107" s="81">
        <v>5250</v>
      </c>
      <c r="D107" s="81"/>
    </row>
    <row r="108" spans="1:8" x14ac:dyDescent="0.2">
      <c r="B108" s="129" t="s">
        <v>214</v>
      </c>
      <c r="C108" s="81">
        <v>81848.479999999996</v>
      </c>
      <c r="D108" s="81"/>
    </row>
    <row r="109" spans="1:8" x14ac:dyDescent="0.2">
      <c r="B109" s="129" t="s">
        <v>215</v>
      </c>
      <c r="C109" s="81">
        <v>176982</v>
      </c>
      <c r="D109" s="81"/>
    </row>
    <row r="110" spans="1:8" x14ac:dyDescent="0.2">
      <c r="B110" s="129"/>
      <c r="C110" s="81"/>
      <c r="D110" s="81"/>
    </row>
    <row r="111" spans="1:8" ht="16.5" customHeight="1" thickBot="1" x14ac:dyDescent="0.25">
      <c r="B111" s="130" t="s">
        <v>21</v>
      </c>
      <c r="C111" s="119">
        <f>SUM(C85:C110)</f>
        <v>1235559.281</v>
      </c>
      <c r="D111" s="119">
        <f>SUM(D85:D105)</f>
        <v>1562935.5299999998</v>
      </c>
    </row>
    <row r="112" spans="1:8" ht="16.5" customHeight="1" thickTop="1" x14ac:dyDescent="0.2">
      <c r="B112" s="130"/>
      <c r="C112" s="120"/>
      <c r="D112" s="120"/>
    </row>
    <row r="113" spans="2:4" ht="16.5" customHeight="1" x14ac:dyDescent="0.2">
      <c r="B113" s="130"/>
      <c r="C113" s="120"/>
      <c r="D113" s="120"/>
    </row>
    <row r="114" spans="2:4" ht="16.5" customHeight="1" x14ac:dyDescent="0.2">
      <c r="B114" s="115" t="s">
        <v>226</v>
      </c>
      <c r="C114" s="120"/>
      <c r="D114" s="120"/>
    </row>
    <row r="115" spans="2:4" ht="16.5" customHeight="1" x14ac:dyDescent="0.2">
      <c r="B115" s="125" t="s">
        <v>224</v>
      </c>
      <c r="C115" s="81"/>
      <c r="D115" s="81"/>
    </row>
    <row r="116" spans="2:4" ht="16.5" customHeight="1" x14ac:dyDescent="0.25">
      <c r="B116" s="115" t="s">
        <v>216</v>
      </c>
      <c r="C116" s="116">
        <v>2023</v>
      </c>
      <c r="D116" s="116">
        <v>2022</v>
      </c>
    </row>
    <row r="117" spans="2:4" ht="13.5" thickBot="1" x14ac:dyDescent="0.25">
      <c r="B117" s="131" t="s">
        <v>250</v>
      </c>
      <c r="C117" s="132">
        <v>4130</v>
      </c>
      <c r="D117" s="132">
        <v>0</v>
      </c>
    </row>
    <row r="118" spans="2:4" ht="12.75" customHeight="1" thickTop="1" x14ac:dyDescent="0.2">
      <c r="B118" s="130"/>
      <c r="C118" s="122"/>
      <c r="D118" s="122"/>
    </row>
    <row r="119" spans="2:4" ht="12.75" customHeight="1" x14ac:dyDescent="0.2">
      <c r="B119" s="130"/>
      <c r="C119" s="122"/>
      <c r="D119" s="122"/>
    </row>
    <row r="120" spans="2:4" ht="12.75" customHeight="1" x14ac:dyDescent="0.2">
      <c r="B120" s="115" t="s">
        <v>223</v>
      </c>
      <c r="C120" s="122"/>
      <c r="D120" s="122"/>
    </row>
    <row r="121" spans="2:4" ht="14.25" customHeight="1" x14ac:dyDescent="0.2">
      <c r="B121" s="242" t="s">
        <v>174</v>
      </c>
      <c r="C121" s="242"/>
      <c r="D121" s="242"/>
    </row>
    <row r="122" spans="2:4" ht="20.25" customHeight="1" x14ac:dyDescent="0.25">
      <c r="B122" s="115" t="s">
        <v>216</v>
      </c>
      <c r="C122" s="116">
        <v>2023</v>
      </c>
      <c r="D122" s="116">
        <v>2022</v>
      </c>
    </row>
    <row r="123" spans="2:4" ht="13.5" customHeight="1" x14ac:dyDescent="0.2">
      <c r="B123" s="117" t="s">
        <v>90</v>
      </c>
      <c r="C123" s="81">
        <v>104105.88</v>
      </c>
      <c r="D123" s="81">
        <v>53059.29</v>
      </c>
    </row>
    <row r="124" spans="2:4" x14ac:dyDescent="0.2">
      <c r="B124" s="117" t="s">
        <v>91</v>
      </c>
      <c r="C124" s="81">
        <v>213787.19</v>
      </c>
      <c r="D124" s="81">
        <v>231187.19</v>
      </c>
    </row>
    <row r="125" spans="2:4" ht="13.5" thickBot="1" x14ac:dyDescent="0.25">
      <c r="B125" s="117" t="s">
        <v>178</v>
      </c>
      <c r="C125" s="133">
        <v>12666.67</v>
      </c>
      <c r="D125" s="134"/>
    </row>
    <row r="126" spans="2:4" ht="17.25" customHeight="1" thickBot="1" x14ac:dyDescent="0.25">
      <c r="B126" s="130" t="s">
        <v>21</v>
      </c>
      <c r="C126" s="135">
        <f>SUM(C123:C125)</f>
        <v>330559.74</v>
      </c>
      <c r="D126" s="136">
        <f>SUM(D123:D124)</f>
        <v>284246.48</v>
      </c>
    </row>
    <row r="127" spans="2:4" ht="17.25" customHeight="1" thickTop="1" x14ac:dyDescent="0.2">
      <c r="B127" s="130"/>
      <c r="C127" s="137"/>
      <c r="D127" s="120"/>
    </row>
    <row r="128" spans="2:4" ht="17.25" customHeight="1" x14ac:dyDescent="0.2">
      <c r="B128" s="130"/>
      <c r="C128" s="137"/>
      <c r="D128" s="120"/>
    </row>
    <row r="129" spans="2:7" x14ac:dyDescent="0.2">
      <c r="B129" s="115" t="s">
        <v>227</v>
      </c>
      <c r="C129" s="138"/>
      <c r="D129" s="139"/>
    </row>
    <row r="130" spans="2:7" x14ac:dyDescent="0.2">
      <c r="B130" s="125" t="s">
        <v>225</v>
      </c>
      <c r="C130" s="138"/>
      <c r="D130" s="139"/>
    </row>
    <row r="131" spans="2:7" ht="13.5" thickBot="1" x14ac:dyDescent="0.25">
      <c r="B131" s="115"/>
      <c r="C131" s="138"/>
      <c r="D131" s="139"/>
    </row>
    <row r="132" spans="2:7" s="145" customFormat="1" ht="30" customHeight="1" thickBot="1" x14ac:dyDescent="0.25">
      <c r="B132" s="233" t="s">
        <v>179</v>
      </c>
      <c r="C132" s="140" t="s">
        <v>153</v>
      </c>
      <c r="D132" s="141" t="s">
        <v>134</v>
      </c>
      <c r="E132" s="142" t="s">
        <v>147</v>
      </c>
      <c r="F132" s="143" t="s">
        <v>142</v>
      </c>
      <c r="G132" s="144" t="s">
        <v>23</v>
      </c>
    </row>
    <row r="133" spans="2:7" ht="17.25" customHeight="1" x14ac:dyDescent="0.2">
      <c r="B133" s="115" t="s">
        <v>103</v>
      </c>
      <c r="C133" s="146">
        <f>SUM(C157:C161)</f>
        <v>54174620</v>
      </c>
      <c r="D133" s="146">
        <v>22509591</v>
      </c>
      <c r="E133" s="113">
        <v>15936772.720000001</v>
      </c>
      <c r="F133" s="113">
        <v>12697694.710000001</v>
      </c>
      <c r="G133" s="113">
        <f>SUM(C133:F133)</f>
        <v>105318678.43000001</v>
      </c>
    </row>
    <row r="134" spans="2:7" x14ac:dyDescent="0.2">
      <c r="B134" s="125" t="s">
        <v>136</v>
      </c>
      <c r="C134" s="147"/>
      <c r="D134" s="139"/>
      <c r="F134" s="138"/>
      <c r="G134" s="148"/>
    </row>
    <row r="135" spans="2:7" x14ac:dyDescent="0.2">
      <c r="B135" s="125" t="s">
        <v>154</v>
      </c>
      <c r="C135" s="138"/>
      <c r="D135" s="139"/>
      <c r="E135" s="94">
        <v>6639412.2300000004</v>
      </c>
      <c r="F135" s="138"/>
      <c r="G135" s="149">
        <f>SUM(C135:F135)</f>
        <v>6639412.2300000004</v>
      </c>
    </row>
    <row r="136" spans="2:7" x14ac:dyDescent="0.2">
      <c r="B136" s="125" t="s">
        <v>92</v>
      </c>
      <c r="C136" s="150">
        <v>0</v>
      </c>
      <c r="D136" s="151">
        <v>0</v>
      </c>
      <c r="E136" s="152">
        <v>0</v>
      </c>
      <c r="F136" s="150">
        <v>0</v>
      </c>
      <c r="G136" s="150">
        <v>0</v>
      </c>
    </row>
    <row r="137" spans="2:7" x14ac:dyDescent="0.2">
      <c r="B137" s="115" t="s">
        <v>106</v>
      </c>
      <c r="C137" s="153">
        <f>SUM(C133:C136)</f>
        <v>54174620</v>
      </c>
      <c r="D137" s="153">
        <f>SUM(D133:D136)</f>
        <v>22509591</v>
      </c>
      <c r="E137" s="113">
        <f>SUM(E133:E136)</f>
        <v>22576184.950000003</v>
      </c>
      <c r="F137" s="154">
        <f>SUM(F133:F136)</f>
        <v>12697694.710000001</v>
      </c>
      <c r="G137" s="154">
        <f>SUM(C137:F137)</f>
        <v>111958090.66</v>
      </c>
    </row>
    <row r="138" spans="2:7" x14ac:dyDescent="0.2">
      <c r="B138" s="125"/>
      <c r="C138" s="138"/>
      <c r="D138" s="139"/>
      <c r="G138" s="138">
        <v>0</v>
      </c>
    </row>
    <row r="139" spans="2:7" ht="23.25" customHeight="1" x14ac:dyDescent="0.2">
      <c r="B139" s="115" t="s">
        <v>210</v>
      </c>
      <c r="C139" s="138"/>
      <c r="D139" s="154">
        <v>-1911825.23</v>
      </c>
      <c r="E139" s="154">
        <v>-10587032.07</v>
      </c>
      <c r="F139" s="154">
        <v>-10579283.970000001</v>
      </c>
      <c r="G139" s="154">
        <f>SUM(C139:F139)</f>
        <v>-23078141.270000003</v>
      </c>
    </row>
    <row r="140" spans="2:7" x14ac:dyDescent="0.2">
      <c r="B140" s="125" t="s">
        <v>82</v>
      </c>
      <c r="C140" s="138">
        <v>0</v>
      </c>
      <c r="D140" s="139">
        <f>-350678.57-272548</f>
        <v>-623226.57000000007</v>
      </c>
      <c r="E140" s="94">
        <f>-620586.86-652890.88</f>
        <v>-1273477.74</v>
      </c>
      <c r="F140" s="148">
        <f>-840975.88-739140.2</f>
        <v>-1580116.08</v>
      </c>
      <c r="G140" s="148">
        <f>SUM(C140:F140)</f>
        <v>-3476820.39</v>
      </c>
    </row>
    <row r="141" spans="2:7" x14ac:dyDescent="0.2">
      <c r="B141" s="125" t="s">
        <v>136</v>
      </c>
      <c r="C141" s="138"/>
      <c r="D141" s="139"/>
      <c r="E141" s="81"/>
      <c r="F141" s="138">
        <v>0</v>
      </c>
      <c r="G141" s="155"/>
    </row>
    <row r="142" spans="2:7" x14ac:dyDescent="0.2">
      <c r="B142" s="115" t="s">
        <v>104</v>
      </c>
      <c r="C142" s="156">
        <v>0</v>
      </c>
      <c r="D142" s="156">
        <f>SUM(D139:D141)</f>
        <v>-2535051.7999999998</v>
      </c>
      <c r="E142" s="157">
        <f>SUM(E139:E141)</f>
        <v>-11860509.810000001</v>
      </c>
      <c r="F142" s="158">
        <f>SUM(F139:F141)</f>
        <v>-12159400.050000001</v>
      </c>
      <c r="G142" s="158">
        <f>SUM(C142:F142)</f>
        <v>-26554961.66</v>
      </c>
    </row>
    <row r="143" spans="2:7" ht="23.25" customHeight="1" thickBot="1" x14ac:dyDescent="0.25">
      <c r="B143" s="130" t="s">
        <v>106</v>
      </c>
      <c r="C143" s="159">
        <v>54174620</v>
      </c>
      <c r="D143" s="159">
        <f>D137+D142</f>
        <v>19974539.199999999</v>
      </c>
      <c r="E143" s="119">
        <f>E137+E142</f>
        <v>10715675.140000002</v>
      </c>
      <c r="F143" s="160">
        <f>F137+F142</f>
        <v>538294.66000000015</v>
      </c>
      <c r="G143" s="160">
        <f>G137+G142</f>
        <v>85403129</v>
      </c>
    </row>
    <row r="144" spans="2:7" ht="13.5" thickTop="1" x14ac:dyDescent="0.2"/>
    <row r="146" spans="1:7" ht="29.25" customHeight="1" thickBot="1" x14ac:dyDescent="0.25">
      <c r="A146" s="161"/>
      <c r="B146" s="233" t="s">
        <v>217</v>
      </c>
      <c r="C146" s="95"/>
      <c r="E146" s="95"/>
    </row>
    <row r="147" spans="1:7" ht="36.75" customHeight="1" thickBot="1" x14ac:dyDescent="0.25">
      <c r="A147" s="161"/>
      <c r="B147" s="162"/>
      <c r="C147" s="163" t="s">
        <v>143</v>
      </c>
      <c r="D147" s="164" t="s">
        <v>134</v>
      </c>
      <c r="E147" s="165" t="s">
        <v>147</v>
      </c>
      <c r="F147" s="166" t="s">
        <v>142</v>
      </c>
      <c r="G147" s="167" t="s">
        <v>23</v>
      </c>
    </row>
    <row r="148" spans="1:7" ht="14.25" customHeight="1" x14ac:dyDescent="0.2">
      <c r="A148" s="168"/>
      <c r="B148" s="82" t="s">
        <v>103</v>
      </c>
      <c r="C148" s="146">
        <v>54174620</v>
      </c>
      <c r="D148" s="120">
        <v>22509591</v>
      </c>
      <c r="E148" s="113">
        <v>15089005.539999999</v>
      </c>
      <c r="F148" s="113">
        <v>12697694.710000001</v>
      </c>
      <c r="G148" s="113">
        <f>SUM(C148:F148)</f>
        <v>104470911.25</v>
      </c>
    </row>
    <row r="149" spans="1:7" ht="13.5" customHeight="1" x14ac:dyDescent="0.2">
      <c r="A149" s="169"/>
      <c r="B149" s="131" t="s">
        <v>135</v>
      </c>
      <c r="C149" s="170">
        <v>0</v>
      </c>
      <c r="D149" s="170">
        <v>0</v>
      </c>
      <c r="E149" s="94">
        <v>847767.18</v>
      </c>
      <c r="F149" s="81"/>
      <c r="G149" s="149">
        <f>SUM(C149:F149)</f>
        <v>847767.18</v>
      </c>
    </row>
    <row r="150" spans="1:7" ht="13.5" customHeight="1" x14ac:dyDescent="0.2">
      <c r="A150" s="169"/>
      <c r="B150" s="131" t="s">
        <v>136</v>
      </c>
      <c r="C150" s="170">
        <v>0</v>
      </c>
      <c r="D150" s="170">
        <v>0</v>
      </c>
      <c r="E150" s="81">
        <v>0</v>
      </c>
      <c r="F150" s="81">
        <v>0</v>
      </c>
      <c r="G150" s="171">
        <v>0</v>
      </c>
    </row>
    <row r="151" spans="1:7" ht="12.75" customHeight="1" x14ac:dyDescent="0.2">
      <c r="A151" s="169"/>
      <c r="B151" s="172" t="s">
        <v>92</v>
      </c>
      <c r="C151" s="173">
        <v>0</v>
      </c>
      <c r="D151" s="173">
        <v>0</v>
      </c>
      <c r="E151" s="152">
        <v>0</v>
      </c>
      <c r="F151" s="152">
        <v>0</v>
      </c>
      <c r="G151" s="174">
        <v>0</v>
      </c>
    </row>
    <row r="152" spans="1:7" x14ac:dyDescent="0.2">
      <c r="A152" s="169"/>
      <c r="B152" s="79" t="s">
        <v>106</v>
      </c>
      <c r="C152" s="146">
        <f>SUM(C147:C151)</f>
        <v>54174620</v>
      </c>
      <c r="D152" s="146">
        <f>SUM(D148:D151)</f>
        <v>22509591</v>
      </c>
      <c r="E152" s="113">
        <f>SUM(E148:E151)</f>
        <v>15936772.719999999</v>
      </c>
      <c r="F152" s="113">
        <f>SUM(F148:F151)</f>
        <v>12697694.710000001</v>
      </c>
      <c r="G152" s="113">
        <f>SUM(G148:G151)</f>
        <v>105318678.43000001</v>
      </c>
    </row>
    <row r="153" spans="1:7" x14ac:dyDescent="0.2">
      <c r="A153" s="169"/>
      <c r="B153" s="175"/>
      <c r="C153" s="170"/>
      <c r="D153" s="175"/>
      <c r="E153" s="95"/>
    </row>
    <row r="154" spans="1:7" ht="27.75" customHeight="1" x14ac:dyDescent="0.2">
      <c r="A154" s="169"/>
      <c r="B154" s="176" t="s">
        <v>151</v>
      </c>
      <c r="C154" s="170">
        <v>0</v>
      </c>
      <c r="D154" s="146">
        <v>-1639276.93</v>
      </c>
      <c r="E154" s="120">
        <v>-10002554.220000001</v>
      </c>
      <c r="F154" s="120">
        <v>-9995963.2899999991</v>
      </c>
      <c r="G154" s="137">
        <f>SUM(C154:F154)</f>
        <v>-21637794.439999998</v>
      </c>
    </row>
    <row r="155" spans="1:7" ht="15" customHeight="1" x14ac:dyDescent="0.2">
      <c r="A155" s="169"/>
      <c r="B155" s="175" t="s">
        <v>82</v>
      </c>
      <c r="C155" s="146">
        <v>0</v>
      </c>
      <c r="D155" s="170">
        <v>-185051.82</v>
      </c>
      <c r="E155" s="81">
        <v>-584477.85</v>
      </c>
      <c r="F155" s="81">
        <v>-583320.68000000005</v>
      </c>
      <c r="G155" s="171">
        <f>SUM(C155:F155)</f>
        <v>-1352850.35</v>
      </c>
    </row>
    <row r="156" spans="1:7" x14ac:dyDescent="0.2">
      <c r="A156" s="169"/>
      <c r="B156" s="175" t="s">
        <v>137</v>
      </c>
      <c r="C156" s="170">
        <v>0</v>
      </c>
      <c r="D156" s="170">
        <v>-87496.48</v>
      </c>
      <c r="E156" s="81">
        <v>0</v>
      </c>
      <c r="F156" s="120">
        <v>0</v>
      </c>
      <c r="G156" s="171">
        <f>SUM(C156:F156)</f>
        <v>-87496.48</v>
      </c>
    </row>
    <row r="157" spans="1:7" x14ac:dyDescent="0.2">
      <c r="A157" s="169"/>
      <c r="B157" s="112" t="s">
        <v>104</v>
      </c>
      <c r="C157" s="146">
        <v>0</v>
      </c>
      <c r="D157" s="177">
        <f>SUM(D154:D156)</f>
        <v>-1911825.23</v>
      </c>
      <c r="E157" s="178">
        <f>SUM(E154:E155)</f>
        <v>-10587032.07</v>
      </c>
      <c r="F157" s="178">
        <f>SUM(F154:F155)</f>
        <v>-10579283.969999999</v>
      </c>
      <c r="G157" s="178">
        <f>SUM(G154:G156)</f>
        <v>-23078141.27</v>
      </c>
    </row>
    <row r="158" spans="1:7" ht="29.25" customHeight="1" thickBot="1" x14ac:dyDescent="0.25">
      <c r="A158" s="169"/>
      <c r="B158" s="79" t="s">
        <v>106</v>
      </c>
      <c r="C158" s="179">
        <f>C152-C157</f>
        <v>54174620</v>
      </c>
      <c r="D158" s="180">
        <f>D152+D157</f>
        <v>20597765.77</v>
      </c>
      <c r="E158" s="181">
        <f>E152+E157</f>
        <v>5349740.6499999985</v>
      </c>
      <c r="F158" s="181">
        <f>F152+F157</f>
        <v>2118410.7400000021</v>
      </c>
      <c r="G158" s="181">
        <f>G152+G157</f>
        <v>82240537.160000011</v>
      </c>
    </row>
    <row r="159" spans="1:7" ht="13.5" thickTop="1" x14ac:dyDescent="0.2">
      <c r="A159" s="169"/>
      <c r="B159" s="182"/>
      <c r="C159" s="146"/>
      <c r="D159" s="177"/>
      <c r="E159" s="178"/>
      <c r="F159" s="178"/>
      <c r="G159" s="178"/>
    </row>
    <row r="160" spans="1:7" x14ac:dyDescent="0.2">
      <c r="A160" s="169"/>
      <c r="B160" s="182"/>
      <c r="C160" s="146"/>
      <c r="D160" s="177"/>
      <c r="E160" s="178"/>
      <c r="F160" s="178"/>
      <c r="G160" s="178"/>
    </row>
    <row r="162" spans="1:7" ht="15.75" x14ac:dyDescent="0.25">
      <c r="A162" s="169"/>
      <c r="B162" s="183"/>
      <c r="C162" s="184"/>
      <c r="D162" s="185"/>
      <c r="E162" s="185"/>
      <c r="F162" s="185"/>
      <c r="G162" s="185"/>
    </row>
    <row r="163" spans="1:7" x14ac:dyDescent="0.2">
      <c r="A163" s="124"/>
      <c r="B163" s="182" t="s">
        <v>228</v>
      </c>
      <c r="C163" s="146"/>
      <c r="D163" s="146"/>
      <c r="E163" s="120"/>
      <c r="F163" s="178"/>
      <c r="G163" s="178"/>
    </row>
    <row r="164" spans="1:7" ht="21" customHeight="1" x14ac:dyDescent="0.2">
      <c r="A164" s="124"/>
      <c r="B164" s="175" t="s">
        <v>219</v>
      </c>
      <c r="C164" s="81"/>
      <c r="D164" s="81"/>
    </row>
    <row r="165" spans="1:7" ht="17.25" customHeight="1" x14ac:dyDescent="0.25">
      <c r="A165" s="124"/>
      <c r="B165" s="182" t="s">
        <v>218</v>
      </c>
      <c r="C165" s="116">
        <v>2023</v>
      </c>
      <c r="D165" s="116">
        <v>2022</v>
      </c>
    </row>
    <row r="166" spans="1:7" ht="14.25" customHeight="1" x14ac:dyDescent="0.2">
      <c r="A166" s="124"/>
      <c r="B166" s="95" t="s">
        <v>105</v>
      </c>
      <c r="C166" s="81">
        <v>1970639.18</v>
      </c>
      <c r="D166" s="81">
        <v>1970639.18</v>
      </c>
    </row>
    <row r="167" spans="1:7" ht="14.25" customHeight="1" x14ac:dyDescent="0.2">
      <c r="A167" s="124"/>
      <c r="B167" s="95" t="s">
        <v>211</v>
      </c>
      <c r="C167" s="81">
        <v>-1699798.2</v>
      </c>
      <c r="D167" s="81"/>
    </row>
    <row r="168" spans="1:7" x14ac:dyDescent="0.2">
      <c r="A168" s="124"/>
      <c r="B168" s="175" t="s">
        <v>138</v>
      </c>
      <c r="C168" s="81">
        <v>-118822.36</v>
      </c>
      <c r="D168" s="81">
        <f>-1425159-137319.6</f>
        <v>-1562478.6</v>
      </c>
    </row>
    <row r="169" spans="1:7" ht="19.5" customHeight="1" thickBot="1" x14ac:dyDescent="0.25">
      <c r="A169" s="124"/>
      <c r="B169" s="182" t="s">
        <v>106</v>
      </c>
      <c r="C169" s="119">
        <f>SUM(C166:C168)</f>
        <v>152018.62</v>
      </c>
      <c r="D169" s="119">
        <f>SUM(D166:D168)</f>
        <v>408160.57999999984</v>
      </c>
    </row>
    <row r="170" spans="1:7" ht="13.5" thickTop="1" x14ac:dyDescent="0.2">
      <c r="A170" s="124"/>
      <c r="B170" s="79"/>
      <c r="C170" s="81"/>
      <c r="D170" s="81"/>
    </row>
    <row r="171" spans="1:7" x14ac:dyDescent="0.2">
      <c r="A171" s="124"/>
      <c r="B171" s="175"/>
      <c r="C171" s="81"/>
      <c r="D171" s="81"/>
    </row>
    <row r="172" spans="1:7" x14ac:dyDescent="0.2">
      <c r="A172" s="124"/>
      <c r="B172" s="79"/>
      <c r="C172" s="186"/>
      <c r="D172" s="76"/>
    </row>
    <row r="173" spans="1:7" x14ac:dyDescent="0.2">
      <c r="A173" s="124"/>
      <c r="B173" s="187" t="s">
        <v>229</v>
      </c>
      <c r="C173" s="186"/>
      <c r="D173" s="76"/>
    </row>
    <row r="174" spans="1:7" x14ac:dyDescent="0.2">
      <c r="A174" s="124"/>
      <c r="B174" s="95" t="s">
        <v>180</v>
      </c>
    </row>
    <row r="175" spans="1:7" ht="15" x14ac:dyDescent="0.25">
      <c r="A175" s="124"/>
      <c r="B175" s="112" t="s">
        <v>216</v>
      </c>
      <c r="C175" s="188" t="s">
        <v>83</v>
      </c>
      <c r="D175" s="116">
        <v>2023</v>
      </c>
      <c r="E175" s="116">
        <v>2022</v>
      </c>
    </row>
    <row r="176" spans="1:7" ht="16.5" customHeight="1" x14ac:dyDescent="0.2">
      <c r="A176" s="124"/>
      <c r="B176" s="189" t="s">
        <v>84</v>
      </c>
      <c r="C176" s="190" t="s">
        <v>85</v>
      </c>
      <c r="D176" s="190">
        <v>462692.16</v>
      </c>
      <c r="E176" s="190">
        <v>0</v>
      </c>
    </row>
    <row r="177" spans="1:5" ht="16.5" customHeight="1" x14ac:dyDescent="0.2">
      <c r="A177" s="124"/>
      <c r="B177" s="189" t="s">
        <v>206</v>
      </c>
      <c r="C177" s="190" t="s">
        <v>86</v>
      </c>
      <c r="D177" s="190">
        <v>154835.98000000001</v>
      </c>
      <c r="E177" s="190">
        <v>0</v>
      </c>
    </row>
    <row r="178" spans="1:5" ht="16.5" customHeight="1" x14ac:dyDescent="0.2">
      <c r="A178" s="124"/>
      <c r="B178" s="189" t="s">
        <v>88</v>
      </c>
      <c r="C178" s="190" t="s">
        <v>87</v>
      </c>
      <c r="D178" s="190">
        <v>8650</v>
      </c>
      <c r="E178" s="190">
        <v>0</v>
      </c>
    </row>
    <row r="179" spans="1:5" ht="16.5" customHeight="1" x14ac:dyDescent="0.2">
      <c r="A179" s="124"/>
      <c r="B179" s="189" t="s">
        <v>181</v>
      </c>
      <c r="C179" s="190" t="s">
        <v>89</v>
      </c>
      <c r="D179" s="190">
        <v>124844</v>
      </c>
      <c r="E179" s="190">
        <v>0</v>
      </c>
    </row>
    <row r="180" spans="1:5" ht="17.25" customHeight="1" thickBot="1" x14ac:dyDescent="0.25">
      <c r="A180" s="124"/>
      <c r="B180" s="191" t="s">
        <v>21</v>
      </c>
      <c r="C180" s="192"/>
      <c r="D180" s="193">
        <f ca="1">SUM(D176:D180)</f>
        <v>751022.14</v>
      </c>
      <c r="E180" s="193">
        <v>0</v>
      </c>
    </row>
    <row r="181" spans="1:5" ht="9.75" customHeight="1" thickTop="1" x14ac:dyDescent="0.2">
      <c r="A181" s="124"/>
      <c r="B181" s="79"/>
      <c r="C181" s="192"/>
    </row>
    <row r="182" spans="1:5" ht="9.75" customHeight="1" x14ac:dyDescent="0.2">
      <c r="A182" s="124"/>
      <c r="B182" s="79"/>
      <c r="C182" s="192"/>
      <c r="D182" s="192"/>
    </row>
    <row r="183" spans="1:5" ht="9.75" customHeight="1" x14ac:dyDescent="0.2">
      <c r="A183" s="124"/>
      <c r="B183" s="79"/>
      <c r="C183" s="192"/>
      <c r="D183" s="192"/>
    </row>
    <row r="184" spans="1:5" ht="9.75" customHeight="1" x14ac:dyDescent="0.2">
      <c r="A184" s="124"/>
      <c r="B184" s="79"/>
      <c r="C184" s="192"/>
      <c r="D184" s="192"/>
    </row>
    <row r="185" spans="1:5" ht="9.75" customHeight="1" x14ac:dyDescent="0.2">
      <c r="A185" s="124"/>
      <c r="B185" s="187" t="s">
        <v>230</v>
      </c>
      <c r="C185" s="192"/>
      <c r="D185" s="192"/>
    </row>
    <row r="186" spans="1:5" ht="28.5" customHeight="1" x14ac:dyDescent="0.2">
      <c r="A186" s="124"/>
      <c r="B186" s="231" t="s">
        <v>173</v>
      </c>
      <c r="C186" s="108"/>
      <c r="D186" s="108"/>
      <c r="E186" s="81"/>
    </row>
    <row r="187" spans="1:5" s="197" customFormat="1" ht="15" x14ac:dyDescent="0.25">
      <c r="A187" s="194"/>
      <c r="B187" s="195" t="s">
        <v>216</v>
      </c>
      <c r="C187" s="116">
        <v>2023</v>
      </c>
      <c r="D187" s="116">
        <v>2022</v>
      </c>
      <c r="E187" s="196"/>
    </row>
    <row r="188" spans="1:5" ht="10.5" customHeight="1" x14ac:dyDescent="0.2">
      <c r="A188" s="124"/>
      <c r="B188" s="198" t="s">
        <v>22</v>
      </c>
      <c r="C188" s="89">
        <v>4416.99</v>
      </c>
      <c r="D188" s="89">
        <v>3332.35</v>
      </c>
      <c r="E188" s="81"/>
    </row>
    <row r="189" spans="1:5" ht="13.5" thickBot="1" x14ac:dyDescent="0.25">
      <c r="A189" s="124"/>
      <c r="B189" s="199" t="s">
        <v>23</v>
      </c>
      <c r="C189" s="200">
        <f>SUM(C188)</f>
        <v>4416.99</v>
      </c>
      <c r="D189" s="200">
        <f>SUM(D188)</f>
        <v>3332.35</v>
      </c>
      <c r="E189" s="81"/>
    </row>
    <row r="190" spans="1:5" ht="13.5" thickTop="1" x14ac:dyDescent="0.2">
      <c r="A190" s="124"/>
      <c r="B190" s="79"/>
      <c r="C190" s="192"/>
      <c r="D190" s="192"/>
      <c r="E190" s="120"/>
    </row>
    <row r="191" spans="1:5" x14ac:dyDescent="0.2">
      <c r="A191" s="124"/>
      <c r="B191" s="79"/>
      <c r="C191" s="82"/>
      <c r="D191" s="82"/>
      <c r="E191" s="81"/>
    </row>
    <row r="192" spans="1:5" x14ac:dyDescent="0.2">
      <c r="A192" s="124"/>
      <c r="B192" s="79"/>
      <c r="C192" s="82"/>
      <c r="D192" s="82"/>
      <c r="E192" s="81"/>
    </row>
    <row r="193" spans="1:223" x14ac:dyDescent="0.2">
      <c r="A193" s="124"/>
      <c r="B193" s="79"/>
      <c r="C193" s="82"/>
      <c r="D193" s="82"/>
      <c r="E193" s="81"/>
    </row>
    <row r="194" spans="1:223" x14ac:dyDescent="0.2">
      <c r="A194" s="124"/>
      <c r="B194" s="187"/>
      <c r="C194" s="85"/>
      <c r="D194" s="85"/>
      <c r="E194" s="81"/>
    </row>
    <row r="195" spans="1:223" ht="15" x14ac:dyDescent="0.25">
      <c r="A195" s="124"/>
      <c r="B195" s="187" t="s">
        <v>231</v>
      </c>
      <c r="C195" s="116">
        <v>2023</v>
      </c>
      <c r="D195" s="116">
        <v>2022</v>
      </c>
      <c r="E195" s="196"/>
    </row>
    <row r="196" spans="1:223" ht="15" x14ac:dyDescent="0.25">
      <c r="A196" s="124"/>
      <c r="B196" s="231" t="s">
        <v>220</v>
      </c>
      <c r="C196" s="116"/>
      <c r="D196" s="116"/>
      <c r="E196" s="196"/>
    </row>
    <row r="197" spans="1:223" ht="15" x14ac:dyDescent="0.25">
      <c r="A197" s="124"/>
      <c r="B197" s="112" t="s">
        <v>216</v>
      </c>
      <c r="C197" s="116"/>
      <c r="D197" s="116"/>
      <c r="E197" s="196"/>
    </row>
    <row r="198" spans="1:223" x14ac:dyDescent="0.2">
      <c r="A198" s="124"/>
      <c r="B198" s="189" t="s">
        <v>249</v>
      </c>
      <c r="C198" s="190">
        <v>8745735</v>
      </c>
      <c r="D198" s="190">
        <v>8745735</v>
      </c>
      <c r="E198" s="81"/>
    </row>
    <row r="199" spans="1:223" x14ac:dyDescent="0.2">
      <c r="A199" s="124"/>
      <c r="B199" s="189" t="s">
        <v>248</v>
      </c>
      <c r="C199" s="201">
        <v>233170618</v>
      </c>
      <c r="D199" s="190">
        <v>187286752</v>
      </c>
      <c r="E199" s="81"/>
    </row>
    <row r="200" spans="1:223" x14ac:dyDescent="0.2">
      <c r="A200" s="124"/>
      <c r="B200" s="202" t="s">
        <v>48</v>
      </c>
      <c r="C200" s="201">
        <v>50149467</v>
      </c>
      <c r="D200" s="201">
        <v>17519593</v>
      </c>
      <c r="E200" s="81"/>
    </row>
    <row r="201" spans="1:223" ht="13.5" thickBot="1" x14ac:dyDescent="0.25">
      <c r="A201" s="124"/>
      <c r="B201" s="203" t="s">
        <v>21</v>
      </c>
      <c r="C201" s="204">
        <f>SUM(C198:C200)</f>
        <v>292065820</v>
      </c>
      <c r="D201" s="204">
        <f>SUM(D198:D200)</f>
        <v>213552080</v>
      </c>
      <c r="E201" s="81"/>
      <c r="F201" s="195"/>
    </row>
    <row r="202" spans="1:223" ht="13.5" thickTop="1" x14ac:dyDescent="0.2">
      <c r="A202" s="124"/>
      <c r="B202" s="79"/>
      <c r="C202" s="82"/>
      <c r="D202" s="82"/>
      <c r="E202" s="120"/>
    </row>
    <row r="203" spans="1:223" x14ac:dyDescent="0.2">
      <c r="A203" s="124"/>
      <c r="B203" s="79"/>
      <c r="C203" s="82"/>
      <c r="D203" s="82"/>
    </row>
    <row r="204" spans="1:223" x14ac:dyDescent="0.2">
      <c r="A204" s="124"/>
      <c r="B204" s="231"/>
      <c r="C204" s="82"/>
      <c r="D204" s="82"/>
    </row>
    <row r="205" spans="1:223" ht="14.25" customHeight="1" x14ac:dyDescent="0.2">
      <c r="A205" s="124"/>
      <c r="B205" s="205" t="s">
        <v>232</v>
      </c>
      <c r="C205" s="108"/>
      <c r="D205" s="108"/>
    </row>
    <row r="206" spans="1:223" ht="30" customHeight="1" x14ac:dyDescent="0.2">
      <c r="B206" s="206" t="s">
        <v>172</v>
      </c>
      <c r="C206" s="207"/>
      <c r="D206" s="207"/>
      <c r="E206" s="81"/>
      <c r="F206" s="124"/>
      <c r="G206" s="208"/>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24"/>
      <c r="BX206" s="124"/>
      <c r="BY206" s="124"/>
      <c r="BZ206" s="124"/>
      <c r="CA206" s="124"/>
      <c r="CB206" s="124"/>
      <c r="CC206" s="124"/>
      <c r="CD206" s="124"/>
      <c r="CE206" s="124"/>
      <c r="CF206" s="124"/>
      <c r="CG206" s="124"/>
      <c r="CH206" s="124"/>
      <c r="CI206" s="124"/>
      <c r="CJ206" s="124"/>
      <c r="CK206" s="124"/>
      <c r="CL206" s="124"/>
      <c r="CM206" s="124"/>
      <c r="CN206" s="124"/>
      <c r="CO206" s="124"/>
      <c r="CP206" s="124"/>
      <c r="CQ206" s="124"/>
      <c r="CR206" s="124"/>
      <c r="CS206" s="124"/>
      <c r="CT206" s="124"/>
      <c r="CU206" s="124"/>
      <c r="CV206" s="124"/>
      <c r="CW206" s="124"/>
      <c r="CX206" s="124"/>
      <c r="CY206" s="124"/>
      <c r="CZ206" s="124"/>
      <c r="DA206" s="124"/>
      <c r="DB206" s="124"/>
      <c r="DC206" s="124"/>
      <c r="DD206" s="124"/>
      <c r="DE206" s="124"/>
      <c r="DF206" s="124"/>
      <c r="DG206" s="124"/>
      <c r="DH206" s="124"/>
      <c r="DI206" s="124"/>
      <c r="DJ206" s="124"/>
      <c r="DK206" s="124"/>
      <c r="DL206" s="124"/>
      <c r="DM206" s="124"/>
      <c r="DN206" s="124"/>
      <c r="DO206" s="124"/>
      <c r="DP206" s="124"/>
      <c r="DQ206" s="124"/>
      <c r="DR206" s="124"/>
      <c r="DS206" s="124"/>
      <c r="DT206" s="124"/>
      <c r="DU206" s="124"/>
      <c r="DV206" s="124"/>
      <c r="DW206" s="124"/>
      <c r="DX206" s="124"/>
      <c r="DY206" s="124"/>
      <c r="DZ206" s="124"/>
      <c r="EA206" s="124"/>
      <c r="EB206" s="124"/>
      <c r="EC206" s="124"/>
      <c r="ED206" s="124"/>
      <c r="EE206" s="124"/>
      <c r="EF206" s="124"/>
      <c r="EG206" s="124"/>
      <c r="EH206" s="124"/>
      <c r="EI206" s="124"/>
      <c r="EJ206" s="124"/>
      <c r="EK206" s="124"/>
      <c r="EL206" s="124"/>
      <c r="EM206" s="124"/>
      <c r="EN206" s="124"/>
      <c r="EO206" s="124"/>
      <c r="EP206" s="124"/>
      <c r="EQ206" s="124"/>
      <c r="ER206" s="124"/>
      <c r="ES206" s="124"/>
      <c r="ET206" s="124"/>
      <c r="EU206" s="124"/>
      <c r="EV206" s="124"/>
      <c r="EW206" s="124"/>
      <c r="EX206" s="124"/>
      <c r="EY206" s="124"/>
      <c r="EZ206" s="124"/>
      <c r="FA206" s="124"/>
      <c r="FB206" s="124"/>
      <c r="FC206" s="124"/>
      <c r="FD206" s="124"/>
      <c r="FE206" s="124"/>
      <c r="FF206" s="124"/>
      <c r="FG206" s="124"/>
      <c r="FH206" s="124"/>
      <c r="FI206" s="124"/>
      <c r="FJ206" s="124"/>
      <c r="FK206" s="124"/>
      <c r="FL206" s="124"/>
      <c r="FM206" s="124"/>
      <c r="FN206" s="124"/>
      <c r="FO206" s="124"/>
      <c r="FP206" s="124"/>
      <c r="FQ206" s="124"/>
      <c r="FR206" s="124"/>
      <c r="FS206" s="124"/>
      <c r="FT206" s="124"/>
      <c r="FU206" s="124"/>
      <c r="FV206" s="124"/>
      <c r="FW206" s="124"/>
      <c r="FX206" s="124"/>
      <c r="FY206" s="124"/>
      <c r="FZ206" s="124"/>
      <c r="GA206" s="124"/>
      <c r="GB206" s="124"/>
      <c r="GC206" s="124"/>
      <c r="GD206" s="124"/>
      <c r="GE206" s="124"/>
      <c r="GF206" s="124"/>
      <c r="GG206" s="124"/>
      <c r="GH206" s="124"/>
      <c r="GI206" s="124"/>
      <c r="GJ206" s="124"/>
      <c r="GK206" s="124"/>
      <c r="GL206" s="124"/>
      <c r="GM206" s="124"/>
      <c r="GN206" s="124"/>
      <c r="GO206" s="124"/>
      <c r="GP206" s="124"/>
      <c r="GQ206" s="124"/>
      <c r="GR206" s="124"/>
      <c r="GS206" s="124"/>
      <c r="GT206" s="124"/>
      <c r="GU206" s="124"/>
      <c r="GV206" s="124"/>
      <c r="GW206" s="124"/>
      <c r="GX206" s="124"/>
      <c r="GY206" s="124"/>
      <c r="GZ206" s="124"/>
      <c r="HA206" s="124"/>
      <c r="HB206" s="124"/>
      <c r="HC206" s="124"/>
      <c r="HD206" s="124"/>
      <c r="HE206" s="124"/>
      <c r="HF206" s="124"/>
      <c r="HG206" s="124"/>
      <c r="HH206" s="124"/>
      <c r="HI206" s="124"/>
      <c r="HJ206" s="124"/>
      <c r="HK206" s="124"/>
      <c r="HL206" s="124"/>
      <c r="HM206" s="124"/>
      <c r="HN206" s="124"/>
      <c r="HO206" s="124"/>
    </row>
    <row r="207" spans="1:223" ht="15" x14ac:dyDescent="0.25">
      <c r="B207" s="112" t="s">
        <v>216</v>
      </c>
      <c r="C207" s="116">
        <v>2023</v>
      </c>
      <c r="D207" s="116">
        <v>2022</v>
      </c>
      <c r="E207" s="81"/>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c r="CD207" s="124"/>
      <c r="CE207" s="124"/>
      <c r="CF207" s="124"/>
      <c r="CG207" s="124"/>
      <c r="CH207" s="124"/>
      <c r="CI207" s="124"/>
      <c r="CJ207" s="124"/>
      <c r="CK207" s="124"/>
      <c r="CL207" s="124"/>
      <c r="CM207" s="124"/>
      <c r="CN207" s="124"/>
      <c r="CO207" s="124"/>
      <c r="CP207" s="124"/>
      <c r="CQ207" s="124"/>
      <c r="CR207" s="124"/>
      <c r="CS207" s="124"/>
      <c r="CT207" s="124"/>
      <c r="CU207" s="124"/>
      <c r="CV207" s="124"/>
      <c r="CW207" s="124"/>
      <c r="CX207" s="124"/>
      <c r="CY207" s="124"/>
      <c r="CZ207" s="124"/>
      <c r="DA207" s="124"/>
      <c r="DB207" s="124"/>
      <c r="DC207" s="124"/>
      <c r="DD207" s="124"/>
      <c r="DE207" s="124"/>
      <c r="DF207" s="124"/>
      <c r="DG207" s="124"/>
      <c r="DH207" s="124"/>
      <c r="DI207" s="124"/>
      <c r="DJ207" s="124"/>
      <c r="DK207" s="124"/>
      <c r="DL207" s="124"/>
      <c r="DM207" s="124"/>
      <c r="DN207" s="124"/>
      <c r="DO207" s="124"/>
      <c r="DP207" s="124"/>
      <c r="DQ207" s="124"/>
      <c r="DR207" s="124"/>
      <c r="DS207" s="124"/>
      <c r="DT207" s="124"/>
      <c r="DU207" s="124"/>
      <c r="DV207" s="124"/>
      <c r="DW207" s="124"/>
      <c r="DX207" s="124"/>
      <c r="DY207" s="124"/>
      <c r="DZ207" s="124"/>
      <c r="EA207" s="124"/>
      <c r="EB207" s="124"/>
      <c r="EC207" s="124"/>
      <c r="ED207" s="124"/>
      <c r="EE207" s="124"/>
      <c r="EF207" s="124"/>
      <c r="EG207" s="124"/>
      <c r="EH207" s="124"/>
      <c r="EI207" s="124"/>
      <c r="EJ207" s="124"/>
      <c r="EK207" s="124"/>
      <c r="EL207" s="124"/>
      <c r="EM207" s="124"/>
      <c r="EN207" s="124"/>
      <c r="EO207" s="124"/>
      <c r="EP207" s="124"/>
      <c r="EQ207" s="124"/>
      <c r="ER207" s="124"/>
      <c r="ES207" s="124"/>
      <c r="ET207" s="124"/>
      <c r="EU207" s="124"/>
      <c r="EV207" s="124"/>
      <c r="EW207" s="124"/>
      <c r="EX207" s="124"/>
      <c r="EY207" s="124"/>
      <c r="EZ207" s="124"/>
      <c r="FA207" s="124"/>
      <c r="FB207" s="124"/>
      <c r="FC207" s="124"/>
      <c r="FD207" s="124"/>
      <c r="FE207" s="124"/>
      <c r="FF207" s="124"/>
      <c r="FG207" s="124"/>
      <c r="FH207" s="124"/>
      <c r="FI207" s="124"/>
      <c r="FJ207" s="124"/>
      <c r="FK207" s="124"/>
      <c r="FL207" s="124"/>
      <c r="FM207" s="124"/>
      <c r="FN207" s="124"/>
      <c r="FO207" s="124"/>
      <c r="FP207" s="124"/>
      <c r="FQ207" s="124"/>
      <c r="FR207" s="124"/>
      <c r="FS207" s="124"/>
      <c r="FT207" s="124"/>
      <c r="FU207" s="124"/>
      <c r="FV207" s="124"/>
      <c r="FW207" s="124"/>
      <c r="FX207" s="124"/>
      <c r="FY207" s="124"/>
      <c r="FZ207" s="124"/>
      <c r="GA207" s="124"/>
      <c r="GB207" s="124"/>
      <c r="GC207" s="124"/>
      <c r="GD207" s="124"/>
      <c r="GE207" s="124"/>
      <c r="GF207" s="124"/>
      <c r="GG207" s="124"/>
      <c r="GH207" s="124"/>
      <c r="GI207" s="124"/>
      <c r="GJ207" s="124"/>
      <c r="GK207" s="124"/>
      <c r="GL207" s="124"/>
      <c r="GM207" s="124"/>
      <c r="GN207" s="124"/>
      <c r="GO207" s="124"/>
      <c r="GP207" s="124"/>
      <c r="GQ207" s="124"/>
      <c r="GR207" s="124"/>
      <c r="GS207" s="124"/>
      <c r="GT207" s="124"/>
      <c r="GU207" s="124"/>
      <c r="GV207" s="124"/>
      <c r="GW207" s="124"/>
      <c r="GX207" s="124"/>
      <c r="GY207" s="124"/>
      <c r="GZ207" s="124"/>
      <c r="HA207" s="124"/>
      <c r="HB207" s="124"/>
      <c r="HC207" s="124"/>
      <c r="HD207" s="124"/>
      <c r="HE207" s="124"/>
      <c r="HF207" s="124"/>
      <c r="HG207" s="124"/>
      <c r="HH207" s="124"/>
      <c r="HI207" s="124"/>
      <c r="HJ207" s="124"/>
      <c r="HK207" s="124"/>
      <c r="HL207" s="124"/>
      <c r="HM207" s="124"/>
      <c r="HN207" s="124"/>
      <c r="HO207" s="124"/>
    </row>
    <row r="208" spans="1:223" x14ac:dyDescent="0.2">
      <c r="B208" s="209" t="s">
        <v>239</v>
      </c>
      <c r="C208" s="210">
        <v>161911847</v>
      </c>
      <c r="D208" s="210">
        <v>112488387.01000001</v>
      </c>
      <c r="E208" s="211"/>
    </row>
    <row r="209" spans="2:6" x14ac:dyDescent="0.2">
      <c r="B209" s="209" t="s">
        <v>145</v>
      </c>
      <c r="C209" s="81">
        <v>0</v>
      </c>
      <c r="D209" s="81">
        <v>102817</v>
      </c>
      <c r="E209" s="81"/>
    </row>
    <row r="210" spans="2:6" ht="13.5" thickBot="1" x14ac:dyDescent="0.25">
      <c r="B210" s="212" t="s">
        <v>21</v>
      </c>
      <c r="C210" s="213">
        <f>SUM(C208:C209)</f>
        <v>161911847</v>
      </c>
      <c r="D210" s="213">
        <f>SUM(D208:D209)</f>
        <v>112591204.01000001</v>
      </c>
      <c r="E210" s="120"/>
    </row>
    <row r="211" spans="2:6" ht="13.5" thickTop="1" x14ac:dyDescent="0.2">
      <c r="B211" s="79"/>
      <c r="C211" s="214"/>
      <c r="D211" s="120"/>
      <c r="E211" s="120"/>
    </row>
    <row r="212" spans="2:6" ht="12.75" customHeight="1" x14ac:dyDescent="0.2">
      <c r="B212" s="187"/>
      <c r="C212" s="192"/>
      <c r="D212" s="192"/>
    </row>
    <row r="213" spans="2:6" x14ac:dyDescent="0.2">
      <c r="B213" s="205" t="s">
        <v>233</v>
      </c>
      <c r="C213" s="215"/>
      <c r="D213" s="215"/>
    </row>
    <row r="214" spans="2:6" ht="15.75" customHeight="1" x14ac:dyDescent="0.2">
      <c r="B214" s="83" t="s">
        <v>171</v>
      </c>
      <c r="C214" s="106"/>
      <c r="D214" s="106"/>
    </row>
    <row r="215" spans="2:6" x14ac:dyDescent="0.2">
      <c r="B215" s="112" t="s">
        <v>216</v>
      </c>
    </row>
    <row r="216" spans="2:6" x14ac:dyDescent="0.2">
      <c r="B216" s="205" t="s">
        <v>146</v>
      </c>
      <c r="C216" s="87">
        <v>2023</v>
      </c>
      <c r="D216" s="87">
        <v>2022</v>
      </c>
    </row>
    <row r="217" spans="2:6" x14ac:dyDescent="0.2">
      <c r="B217" s="198" t="s">
        <v>51</v>
      </c>
      <c r="C217" s="81">
        <v>20407048.23</v>
      </c>
      <c r="D217" s="81">
        <v>24812066.559999999</v>
      </c>
      <c r="E217" s="81"/>
    </row>
    <row r="218" spans="2:6" x14ac:dyDescent="0.2">
      <c r="B218" s="198" t="s">
        <v>186</v>
      </c>
      <c r="C218" s="81">
        <v>3996000</v>
      </c>
      <c r="D218" s="81">
        <v>2821500</v>
      </c>
      <c r="E218" s="81"/>
      <c r="F218" s="124"/>
    </row>
    <row r="219" spans="2:6" x14ac:dyDescent="0.2">
      <c r="B219" s="198" t="s">
        <v>183</v>
      </c>
      <c r="C219" s="81">
        <v>1257760</v>
      </c>
      <c r="D219" s="81"/>
      <c r="E219" s="81"/>
      <c r="F219" s="124"/>
    </row>
    <row r="220" spans="2:6" x14ac:dyDescent="0.2">
      <c r="B220" s="198" t="s">
        <v>182</v>
      </c>
      <c r="C220" s="81">
        <v>98000</v>
      </c>
      <c r="D220" s="81">
        <v>180000</v>
      </c>
      <c r="E220" s="81"/>
      <c r="F220" s="81"/>
    </row>
    <row r="221" spans="2:6" x14ac:dyDescent="0.2">
      <c r="B221" s="198" t="s">
        <v>185</v>
      </c>
      <c r="C221" s="81">
        <v>609782.35</v>
      </c>
      <c r="D221" s="81">
        <v>1110286.3600000001</v>
      </c>
      <c r="E221" s="81"/>
      <c r="F221" s="81"/>
    </row>
    <row r="222" spans="2:6" x14ac:dyDescent="0.2">
      <c r="B222" s="198" t="s">
        <v>49</v>
      </c>
      <c r="C222" s="81">
        <v>1029133.33</v>
      </c>
      <c r="D222" s="81">
        <v>1161000</v>
      </c>
      <c r="E222" s="81"/>
      <c r="F222" s="81"/>
    </row>
    <row r="223" spans="2:6" x14ac:dyDescent="0.2">
      <c r="B223" s="198" t="s">
        <v>184</v>
      </c>
      <c r="C223" s="81">
        <v>2887237.53</v>
      </c>
      <c r="D223" s="81"/>
      <c r="E223" s="81"/>
      <c r="F223" s="81"/>
    </row>
    <row r="224" spans="2:6" x14ac:dyDescent="0.2">
      <c r="B224" s="198" t="s">
        <v>50</v>
      </c>
      <c r="C224" s="89">
        <v>814500</v>
      </c>
      <c r="D224" s="89">
        <v>746500</v>
      </c>
      <c r="E224" s="81"/>
      <c r="F224" s="81"/>
    </row>
    <row r="225" spans="2:6" x14ac:dyDescent="0.2">
      <c r="B225" s="198" t="s">
        <v>246</v>
      </c>
      <c r="C225" s="89">
        <v>1828875.51</v>
      </c>
      <c r="D225" s="89"/>
      <c r="E225" s="81"/>
      <c r="F225" s="89"/>
    </row>
    <row r="226" spans="2:6" x14ac:dyDescent="0.2">
      <c r="B226" s="198" t="s">
        <v>139</v>
      </c>
      <c r="C226" s="89">
        <v>1789058.1</v>
      </c>
      <c r="D226" s="89">
        <v>1938947.31</v>
      </c>
      <c r="E226" s="81"/>
      <c r="F226" s="89"/>
    </row>
    <row r="227" spans="2:6" x14ac:dyDescent="0.2">
      <c r="B227" s="198" t="s">
        <v>247</v>
      </c>
      <c r="C227" s="89">
        <v>242144.37</v>
      </c>
      <c r="D227" s="89"/>
      <c r="E227" s="81"/>
      <c r="F227" s="89"/>
    </row>
    <row r="228" spans="2:6" ht="13.5" thickBot="1" x14ac:dyDescent="0.25">
      <c r="B228" s="77" t="s">
        <v>21</v>
      </c>
      <c r="C228" s="78">
        <f>SUM(C217:C227)</f>
        <v>34959539.420000002</v>
      </c>
      <c r="D228" s="78">
        <f>SUM(D217:D226)</f>
        <v>32770300.229999997</v>
      </c>
      <c r="E228" s="120"/>
      <c r="F228" s="216"/>
    </row>
    <row r="229" spans="2:6" ht="13.5" thickTop="1" x14ac:dyDescent="0.2">
      <c r="B229" s="79"/>
      <c r="C229" s="80"/>
      <c r="D229" s="81"/>
      <c r="E229" s="120"/>
      <c r="F229" s="124"/>
    </row>
    <row r="230" spans="2:6" x14ac:dyDescent="0.2">
      <c r="B230" s="79"/>
      <c r="C230" s="82"/>
      <c r="D230" s="82"/>
    </row>
    <row r="231" spans="2:6" x14ac:dyDescent="0.2">
      <c r="B231" s="86" t="s">
        <v>234</v>
      </c>
      <c r="C231" s="82"/>
      <c r="D231" s="82"/>
    </row>
    <row r="232" spans="2:6" x14ac:dyDescent="0.2">
      <c r="B232" s="86" t="s">
        <v>144</v>
      </c>
      <c r="C232" s="82"/>
      <c r="D232" s="82"/>
    </row>
    <row r="233" spans="2:6" ht="12.75" customHeight="1" x14ac:dyDescent="0.2">
      <c r="B233" s="83" t="s">
        <v>98</v>
      </c>
      <c r="C233" s="84"/>
      <c r="D233" s="85"/>
    </row>
    <row r="234" spans="2:6" ht="12.75" customHeight="1" x14ac:dyDescent="0.2">
      <c r="B234" s="86" t="s">
        <v>216</v>
      </c>
      <c r="C234" s="87">
        <v>2023</v>
      </c>
      <c r="D234" s="87">
        <v>2022</v>
      </c>
    </row>
    <row r="235" spans="2:6" x14ac:dyDescent="0.2">
      <c r="B235" s="88" t="s">
        <v>52</v>
      </c>
      <c r="C235" s="89">
        <v>66419400</v>
      </c>
      <c r="D235" s="89">
        <v>41175366.770000003</v>
      </c>
      <c r="E235" s="81"/>
    </row>
    <row r="236" spans="2:6" ht="13.5" thickBot="1" x14ac:dyDescent="0.25">
      <c r="B236" s="79" t="s">
        <v>32</v>
      </c>
      <c r="C236" s="78">
        <f>SUM(C235)</f>
        <v>66419400</v>
      </c>
      <c r="D236" s="78">
        <f>SUM(D235)</f>
        <v>41175366.770000003</v>
      </c>
      <c r="E236" s="81"/>
    </row>
    <row r="237" spans="2:6" ht="13.5" thickTop="1" x14ac:dyDescent="0.2">
      <c r="B237" s="79"/>
      <c r="C237" s="82"/>
      <c r="D237" s="82"/>
      <c r="E237" s="120"/>
    </row>
    <row r="238" spans="2:6" x14ac:dyDescent="0.2">
      <c r="B238" s="79"/>
      <c r="C238" s="82"/>
      <c r="D238" s="82" t="s">
        <v>3</v>
      </c>
    </row>
    <row r="239" spans="2:6" x14ac:dyDescent="0.2">
      <c r="B239" s="79"/>
      <c r="C239" s="82"/>
      <c r="D239" s="82"/>
    </row>
    <row r="240" spans="2:6" x14ac:dyDescent="0.2">
      <c r="B240" s="187" t="s">
        <v>235</v>
      </c>
      <c r="C240" s="82"/>
      <c r="D240" s="82"/>
    </row>
    <row r="241" spans="2:5" ht="50.25" customHeight="1" x14ac:dyDescent="0.2">
      <c r="B241" s="240" t="s">
        <v>113</v>
      </c>
      <c r="C241" s="240"/>
      <c r="D241" s="240"/>
    </row>
    <row r="242" spans="2:5" x14ac:dyDescent="0.2">
      <c r="B242" s="112" t="s">
        <v>216</v>
      </c>
      <c r="C242" s="87">
        <v>2023</v>
      </c>
      <c r="D242" s="87">
        <v>2022</v>
      </c>
    </row>
    <row r="243" spans="2:5" x14ac:dyDescent="0.2">
      <c r="B243" s="198" t="s">
        <v>75</v>
      </c>
      <c r="C243" s="81">
        <v>215882.12</v>
      </c>
      <c r="D243" s="81">
        <v>152503.94</v>
      </c>
      <c r="E243" s="81"/>
    </row>
    <row r="244" spans="2:5" x14ac:dyDescent="0.2">
      <c r="B244" s="198" t="s">
        <v>112</v>
      </c>
      <c r="C244" s="81">
        <v>29305.3</v>
      </c>
      <c r="D244" s="81">
        <v>55548.21</v>
      </c>
      <c r="E244" s="81"/>
    </row>
    <row r="245" spans="2:5" x14ac:dyDescent="0.2">
      <c r="B245" s="198" t="s">
        <v>128</v>
      </c>
      <c r="C245" s="81">
        <v>123.9</v>
      </c>
      <c r="D245" s="81">
        <v>185</v>
      </c>
      <c r="E245" s="81"/>
    </row>
    <row r="246" spans="2:5" x14ac:dyDescent="0.2">
      <c r="B246" s="198" t="s">
        <v>187</v>
      </c>
      <c r="C246" s="81">
        <v>3536.46</v>
      </c>
      <c r="D246" s="81"/>
      <c r="E246" s="81"/>
    </row>
    <row r="247" spans="2:5" x14ac:dyDescent="0.2">
      <c r="B247" s="198" t="s">
        <v>102</v>
      </c>
      <c r="C247" s="81"/>
      <c r="D247" s="81">
        <v>27155.200000000001</v>
      </c>
      <c r="E247" s="81"/>
    </row>
    <row r="248" spans="2:5" ht="12.75" customHeight="1" x14ac:dyDescent="0.2">
      <c r="B248" s="198" t="s">
        <v>26</v>
      </c>
      <c r="C248" s="81">
        <v>33602.410000000003</v>
      </c>
      <c r="D248" s="81">
        <v>135652.47</v>
      </c>
      <c r="E248" s="81"/>
    </row>
    <row r="249" spans="2:5" x14ac:dyDescent="0.2">
      <c r="B249" s="198" t="s">
        <v>76</v>
      </c>
      <c r="C249" s="81">
        <v>100217.61</v>
      </c>
      <c r="D249" s="81">
        <v>3076.99</v>
      </c>
      <c r="E249" s="81"/>
    </row>
    <row r="250" spans="2:5" x14ac:dyDescent="0.2">
      <c r="B250" s="198" t="s">
        <v>20</v>
      </c>
      <c r="C250" s="81">
        <v>1485.56</v>
      </c>
      <c r="D250" s="81"/>
      <c r="E250" s="81"/>
    </row>
    <row r="251" spans="2:5" x14ac:dyDescent="0.2">
      <c r="B251" s="124" t="s">
        <v>27</v>
      </c>
      <c r="C251" s="81">
        <v>3100</v>
      </c>
      <c r="D251" s="81">
        <v>14575</v>
      </c>
      <c r="E251" s="81"/>
    </row>
    <row r="252" spans="2:5" x14ac:dyDescent="0.2">
      <c r="B252" s="124" t="s">
        <v>188</v>
      </c>
      <c r="C252" s="81">
        <v>10000</v>
      </c>
      <c r="D252" s="81"/>
      <c r="E252" s="81"/>
    </row>
    <row r="253" spans="2:5" x14ac:dyDescent="0.2">
      <c r="B253" s="124" t="s">
        <v>63</v>
      </c>
      <c r="C253" s="81">
        <v>750</v>
      </c>
      <c r="D253" s="81">
        <v>0</v>
      </c>
      <c r="E253" s="81"/>
    </row>
    <row r="254" spans="2:5" x14ac:dyDescent="0.2">
      <c r="B254" s="124" t="s">
        <v>19</v>
      </c>
      <c r="C254" s="81">
        <v>12028.09</v>
      </c>
      <c r="D254" s="81">
        <v>164125.82</v>
      </c>
      <c r="E254" s="81"/>
    </row>
    <row r="255" spans="2:5" x14ac:dyDescent="0.2">
      <c r="B255" s="124" t="s">
        <v>189</v>
      </c>
      <c r="C255" s="81">
        <v>1060.52</v>
      </c>
      <c r="D255" s="81"/>
      <c r="E255" s="81"/>
    </row>
    <row r="256" spans="2:5" x14ac:dyDescent="0.2">
      <c r="B256" s="198" t="s">
        <v>110</v>
      </c>
      <c r="C256" s="217"/>
      <c r="D256" s="217">
        <v>885</v>
      </c>
      <c r="E256" s="81"/>
    </row>
    <row r="257" spans="2:5" x14ac:dyDescent="0.2">
      <c r="B257" s="124" t="s">
        <v>28</v>
      </c>
      <c r="C257" s="81">
        <v>3298.51</v>
      </c>
      <c r="D257" s="81">
        <v>15878.98</v>
      </c>
      <c r="E257" s="81"/>
    </row>
    <row r="258" spans="2:5" x14ac:dyDescent="0.2">
      <c r="B258" s="124" t="s">
        <v>190</v>
      </c>
      <c r="C258" s="81">
        <v>369.9</v>
      </c>
      <c r="D258" s="81"/>
      <c r="E258" s="81"/>
    </row>
    <row r="259" spans="2:5" x14ac:dyDescent="0.2">
      <c r="B259" s="198" t="s">
        <v>111</v>
      </c>
      <c r="C259" s="81"/>
      <c r="D259" s="81">
        <v>570.02</v>
      </c>
      <c r="E259" s="81"/>
    </row>
    <row r="260" spans="2:5" x14ac:dyDescent="0.2">
      <c r="B260" s="124" t="s">
        <v>65</v>
      </c>
      <c r="C260" s="81">
        <v>20824.400000000001</v>
      </c>
      <c r="D260" s="81">
        <v>26276.959999999999</v>
      </c>
      <c r="E260" s="81"/>
    </row>
    <row r="261" spans="2:5" x14ac:dyDescent="0.2">
      <c r="B261" s="124" t="s">
        <v>193</v>
      </c>
      <c r="C261" s="81">
        <v>202.59</v>
      </c>
      <c r="D261" s="81"/>
      <c r="E261" s="81"/>
    </row>
    <row r="262" spans="2:5" x14ac:dyDescent="0.2">
      <c r="B262" s="124" t="s">
        <v>196</v>
      </c>
      <c r="C262" s="81">
        <v>1800000</v>
      </c>
      <c r="D262" s="81"/>
      <c r="E262" s="81"/>
    </row>
    <row r="263" spans="2:5" x14ac:dyDescent="0.2">
      <c r="B263" s="198" t="s">
        <v>114</v>
      </c>
      <c r="C263" s="217"/>
      <c r="D263" s="217">
        <f>1209150+1060.56</f>
        <v>1210210.56</v>
      </c>
      <c r="E263" s="81"/>
    </row>
    <row r="264" spans="2:5" x14ac:dyDescent="0.2">
      <c r="B264" s="198" t="s">
        <v>64</v>
      </c>
      <c r="C264" s="217">
        <v>6000</v>
      </c>
      <c r="D264" s="217">
        <v>6100</v>
      </c>
      <c r="E264" s="81"/>
    </row>
    <row r="265" spans="2:5" x14ac:dyDescent="0.2">
      <c r="B265" s="198" t="s">
        <v>191</v>
      </c>
      <c r="C265" s="217">
        <v>245</v>
      </c>
      <c r="D265" s="217"/>
      <c r="E265" s="81"/>
    </row>
    <row r="266" spans="2:5" x14ac:dyDescent="0.2">
      <c r="B266" s="198" t="s">
        <v>116</v>
      </c>
      <c r="C266" s="217">
        <v>1799.42</v>
      </c>
      <c r="D266" s="217">
        <v>206</v>
      </c>
      <c r="E266" s="81"/>
    </row>
    <row r="267" spans="2:5" x14ac:dyDescent="0.2">
      <c r="B267" s="198" t="s">
        <v>29</v>
      </c>
      <c r="C267" s="81">
        <v>22396.66</v>
      </c>
      <c r="D267" s="81">
        <v>36239.81</v>
      </c>
      <c r="E267" s="81"/>
    </row>
    <row r="268" spans="2:5" x14ac:dyDescent="0.2">
      <c r="B268" s="124" t="s">
        <v>30</v>
      </c>
      <c r="C268" s="81">
        <v>64905.93</v>
      </c>
      <c r="D268" s="81">
        <v>94762.53</v>
      </c>
      <c r="E268" s="81"/>
    </row>
    <row r="269" spans="2:5" x14ac:dyDescent="0.2">
      <c r="B269" s="124" t="s">
        <v>77</v>
      </c>
      <c r="C269" s="81">
        <v>1729.2</v>
      </c>
      <c r="D269" s="81">
        <v>5721.2</v>
      </c>
      <c r="E269" s="81"/>
    </row>
    <row r="270" spans="2:5" x14ac:dyDescent="0.2">
      <c r="B270" s="124" t="s">
        <v>192</v>
      </c>
      <c r="C270" s="81">
        <v>3472.99</v>
      </c>
      <c r="D270" s="81"/>
      <c r="E270" s="81"/>
    </row>
    <row r="271" spans="2:5" x14ac:dyDescent="0.2">
      <c r="B271" s="124" t="s">
        <v>34</v>
      </c>
      <c r="C271" s="81">
        <v>27173.88</v>
      </c>
      <c r="D271" s="81">
        <v>687.92</v>
      </c>
      <c r="E271" s="81"/>
    </row>
    <row r="272" spans="2:5" x14ac:dyDescent="0.2">
      <c r="B272" s="124" t="s">
        <v>31</v>
      </c>
      <c r="C272" s="81">
        <f>710.66</f>
        <v>710.66</v>
      </c>
      <c r="D272" s="81">
        <f>33992.33+6462.58+41.33</f>
        <v>40496.240000000005</v>
      </c>
      <c r="E272" s="81"/>
    </row>
    <row r="273" spans="2:6" x14ac:dyDescent="0.2">
      <c r="B273" s="124" t="s">
        <v>39</v>
      </c>
      <c r="C273" s="81">
        <v>12272.05</v>
      </c>
      <c r="D273" s="81">
        <v>53004.15</v>
      </c>
      <c r="E273" s="81"/>
    </row>
    <row r="274" spans="2:6" x14ac:dyDescent="0.2">
      <c r="B274" s="124" t="s">
        <v>115</v>
      </c>
      <c r="C274" s="81"/>
      <c r="D274" s="81">
        <v>20532</v>
      </c>
      <c r="E274" s="81"/>
    </row>
    <row r="275" spans="2:6" x14ac:dyDescent="0.2">
      <c r="B275" s="124" t="s">
        <v>195</v>
      </c>
      <c r="C275" s="81">
        <v>311.99</v>
      </c>
      <c r="D275" s="81"/>
      <c r="E275" s="81"/>
    </row>
    <row r="276" spans="2:6" x14ac:dyDescent="0.2">
      <c r="B276" s="124" t="s">
        <v>194</v>
      </c>
      <c r="C276" s="81">
        <f>84370+318.6</f>
        <v>84688.6</v>
      </c>
      <c r="D276" s="81"/>
      <c r="E276" s="81"/>
    </row>
    <row r="277" spans="2:6" ht="16.5" customHeight="1" thickBot="1" x14ac:dyDescent="0.3">
      <c r="B277" s="79" t="s">
        <v>21</v>
      </c>
      <c r="C277" s="204">
        <f>SUM(C243:C276)</f>
        <v>2461493.7500000009</v>
      </c>
      <c r="D277" s="204">
        <f>SUM(D243:D274)</f>
        <v>2064393.9999999998</v>
      </c>
      <c r="E277" s="120"/>
      <c r="F277" s="218"/>
    </row>
    <row r="278" spans="2:6" ht="13.5" thickTop="1" x14ac:dyDescent="0.2">
      <c r="B278" s="79"/>
      <c r="C278" s="82"/>
      <c r="D278" s="82"/>
      <c r="E278" s="120"/>
    </row>
    <row r="279" spans="2:6" x14ac:dyDescent="0.2">
      <c r="B279" s="79"/>
      <c r="C279" s="82"/>
      <c r="D279" s="82"/>
      <c r="E279" s="81"/>
    </row>
    <row r="280" spans="2:6" x14ac:dyDescent="0.2">
      <c r="B280" s="79"/>
      <c r="C280" s="82"/>
      <c r="D280" s="82"/>
    </row>
    <row r="281" spans="2:6" x14ac:dyDescent="0.2">
      <c r="B281" s="219" t="s">
        <v>236</v>
      </c>
      <c r="C281" s="82"/>
      <c r="D281" s="82"/>
    </row>
    <row r="282" spans="2:6" x14ac:dyDescent="0.2">
      <c r="B282" s="220" t="s">
        <v>148</v>
      </c>
      <c r="C282" s="82"/>
      <c r="D282" s="82"/>
    </row>
    <row r="283" spans="2:6" x14ac:dyDescent="0.2">
      <c r="B283" s="209" t="s">
        <v>150</v>
      </c>
      <c r="C283" s="85"/>
      <c r="D283" s="85"/>
    </row>
    <row r="284" spans="2:6" ht="15.75" customHeight="1" x14ac:dyDescent="0.2">
      <c r="B284" s="220" t="s">
        <v>216</v>
      </c>
      <c r="C284" s="221">
        <v>2023</v>
      </c>
      <c r="D284" s="221">
        <v>2022</v>
      </c>
    </row>
    <row r="285" spans="2:6" ht="15.75" customHeight="1" x14ac:dyDescent="0.2">
      <c r="B285" s="172" t="s">
        <v>243</v>
      </c>
      <c r="C285" s="210">
        <v>350678.87</v>
      </c>
      <c r="D285" s="210">
        <v>185051.82</v>
      </c>
    </row>
    <row r="286" spans="2:6" ht="15.75" customHeight="1" x14ac:dyDescent="0.2">
      <c r="B286" s="172" t="s">
        <v>242</v>
      </c>
      <c r="C286" s="210">
        <v>620586.86</v>
      </c>
      <c r="D286" s="210">
        <v>584477.85</v>
      </c>
    </row>
    <row r="287" spans="2:6" ht="15.75" customHeight="1" x14ac:dyDescent="0.2">
      <c r="B287" s="172" t="s">
        <v>244</v>
      </c>
      <c r="C287" s="210">
        <v>840975.88</v>
      </c>
      <c r="D287" s="210">
        <v>583320.68000000005</v>
      </c>
    </row>
    <row r="288" spans="2:6" ht="15.75" customHeight="1" x14ac:dyDescent="0.2">
      <c r="B288" s="175" t="s">
        <v>245</v>
      </c>
      <c r="C288" s="210">
        <v>118822.36</v>
      </c>
      <c r="D288" s="226"/>
    </row>
    <row r="289" spans="1:5" ht="15.75" thickBot="1" x14ac:dyDescent="0.3">
      <c r="B289" s="79" t="s">
        <v>21</v>
      </c>
      <c r="C289" s="222">
        <f>SUM(C285:C288)</f>
        <v>1931063.97</v>
      </c>
      <c r="D289" s="222">
        <f>SUM(D285:D288)</f>
        <v>1352850.35</v>
      </c>
      <c r="E289" s="120"/>
    </row>
    <row r="290" spans="1:5" ht="15.75" thickTop="1" x14ac:dyDescent="0.25">
      <c r="B290" s="79"/>
      <c r="C290" s="230"/>
      <c r="D290" s="230"/>
      <c r="E290" s="120"/>
    </row>
    <row r="291" spans="1:5" ht="15" x14ac:dyDescent="0.25">
      <c r="B291" s="79"/>
      <c r="C291" s="230"/>
      <c r="D291" s="230"/>
      <c r="E291" s="120"/>
    </row>
    <row r="292" spans="1:5" x14ac:dyDescent="0.2">
      <c r="B292" s="79"/>
      <c r="C292" s="82"/>
      <c r="D292" s="82"/>
      <c r="E292" s="113"/>
    </row>
    <row r="293" spans="1:5" x14ac:dyDescent="0.2">
      <c r="B293" s="79"/>
      <c r="C293" s="82"/>
      <c r="D293" s="82"/>
    </row>
    <row r="294" spans="1:5" x14ac:dyDescent="0.2">
      <c r="B294" s="223" t="s">
        <v>241</v>
      </c>
      <c r="C294" s="82"/>
      <c r="D294" s="82"/>
    </row>
    <row r="295" spans="1:5" ht="25.5" x14ac:dyDescent="0.2">
      <c r="B295" s="189" t="s">
        <v>197</v>
      </c>
      <c r="D295" s="82"/>
    </row>
    <row r="296" spans="1:5" ht="17.25" customHeight="1" x14ac:dyDescent="0.2">
      <c r="B296" s="112" t="s">
        <v>216</v>
      </c>
      <c r="C296" s="87">
        <v>2023</v>
      </c>
      <c r="D296" s="87">
        <v>2022</v>
      </c>
      <c r="E296" s="196"/>
    </row>
    <row r="297" spans="1:5" x14ac:dyDescent="0.2">
      <c r="B297" s="224" t="s">
        <v>78</v>
      </c>
      <c r="C297" s="217">
        <f>1388693.33</f>
        <v>1388693.33</v>
      </c>
      <c r="D297" s="217">
        <v>1347972.23</v>
      </c>
      <c r="E297" s="217"/>
    </row>
    <row r="298" spans="1:5" x14ac:dyDescent="0.2">
      <c r="B298" s="198" t="s">
        <v>79</v>
      </c>
      <c r="C298" s="217">
        <f>120000.9+414151.76</f>
        <v>534152.66</v>
      </c>
      <c r="D298" s="217">
        <v>69608.649999999994</v>
      </c>
      <c r="E298" s="217"/>
    </row>
    <row r="299" spans="1:5" x14ac:dyDescent="0.2">
      <c r="B299" s="198" t="s">
        <v>198</v>
      </c>
      <c r="C299" s="217">
        <v>119770</v>
      </c>
      <c r="D299" s="217"/>
      <c r="E299" s="217"/>
    </row>
    <row r="300" spans="1:5" x14ac:dyDescent="0.2">
      <c r="A300" s="95" t="s">
        <v>3</v>
      </c>
      <c r="B300" s="198" t="s">
        <v>33</v>
      </c>
      <c r="C300" s="217">
        <v>553101.22</v>
      </c>
      <c r="D300" s="217">
        <v>481700</v>
      </c>
      <c r="E300" s="217"/>
    </row>
    <row r="301" spans="1:5" x14ac:dyDescent="0.2">
      <c r="B301" s="198" t="s">
        <v>199</v>
      </c>
      <c r="C301" s="217">
        <v>178740.12</v>
      </c>
      <c r="D301" s="217"/>
      <c r="E301" s="217"/>
    </row>
    <row r="302" spans="1:5" x14ac:dyDescent="0.2">
      <c r="B302" s="198" t="s">
        <v>117</v>
      </c>
      <c r="C302" s="217">
        <v>117942.16</v>
      </c>
      <c r="D302" s="217">
        <v>6384.63</v>
      </c>
      <c r="E302" s="217"/>
    </row>
    <row r="303" spans="1:5" x14ac:dyDescent="0.2">
      <c r="B303" s="198" t="s">
        <v>118</v>
      </c>
      <c r="C303" s="217">
        <v>10750</v>
      </c>
      <c r="D303" s="217">
        <v>23620</v>
      </c>
      <c r="E303" s="217"/>
    </row>
    <row r="304" spans="1:5" x14ac:dyDescent="0.2">
      <c r="B304" s="198" t="s">
        <v>201</v>
      </c>
      <c r="C304" s="217">
        <v>34000</v>
      </c>
      <c r="D304" s="217"/>
      <c r="E304" s="217"/>
    </row>
    <row r="305" spans="2:5" x14ac:dyDescent="0.2">
      <c r="B305" s="198" t="s">
        <v>200</v>
      </c>
      <c r="C305" s="217">
        <v>11475</v>
      </c>
      <c r="D305" s="217"/>
      <c r="E305" s="217"/>
    </row>
    <row r="306" spans="2:5" x14ac:dyDescent="0.2">
      <c r="B306" s="224" t="s">
        <v>80</v>
      </c>
      <c r="C306" s="217"/>
      <c r="D306" s="217">
        <v>476840</v>
      </c>
      <c r="E306" s="217"/>
    </row>
    <row r="307" spans="2:5" x14ac:dyDescent="0.2">
      <c r="B307" s="224" t="s">
        <v>119</v>
      </c>
      <c r="C307" s="217"/>
      <c r="D307" s="217">
        <v>11006.49</v>
      </c>
      <c r="E307" s="217"/>
    </row>
    <row r="308" spans="2:5" x14ac:dyDescent="0.2">
      <c r="B308" s="224" t="s">
        <v>120</v>
      </c>
      <c r="C308" s="217">
        <v>129720.48</v>
      </c>
      <c r="D308" s="217">
        <v>129720.49</v>
      </c>
      <c r="E308" s="217"/>
    </row>
    <row r="309" spans="2:5" x14ac:dyDescent="0.2">
      <c r="B309" s="224" t="s">
        <v>202</v>
      </c>
      <c r="C309" s="217">
        <v>154835.98000000001</v>
      </c>
      <c r="D309" s="217"/>
      <c r="E309" s="217"/>
    </row>
    <row r="310" spans="2:5" x14ac:dyDescent="0.2">
      <c r="B310" s="224" t="s">
        <v>121</v>
      </c>
      <c r="C310" s="217"/>
      <c r="D310" s="217">
        <v>265230.83</v>
      </c>
      <c r="E310" s="217"/>
    </row>
    <row r="311" spans="2:5" x14ac:dyDescent="0.2">
      <c r="B311" s="224" t="s">
        <v>203</v>
      </c>
      <c r="C311" s="217">
        <v>590</v>
      </c>
      <c r="D311" s="217"/>
      <c r="E311" s="217"/>
    </row>
    <row r="312" spans="2:5" x14ac:dyDescent="0.2">
      <c r="B312" s="224" t="s">
        <v>122</v>
      </c>
      <c r="C312" s="217">
        <v>119819.72</v>
      </c>
      <c r="D312" s="217">
        <v>167392.35999999999</v>
      </c>
      <c r="E312" s="217"/>
    </row>
    <row r="313" spans="2:5" x14ac:dyDescent="0.2">
      <c r="B313" s="224" t="s">
        <v>152</v>
      </c>
      <c r="C313" s="217">
        <v>208211.76</v>
      </c>
      <c r="D313" s="217">
        <f>67195.81+95540</f>
        <v>162735.81</v>
      </c>
      <c r="E313" s="217"/>
    </row>
    <row r="314" spans="2:5" x14ac:dyDescent="0.2">
      <c r="B314" s="224" t="s">
        <v>204</v>
      </c>
      <c r="C314" s="217">
        <v>76000.02</v>
      </c>
      <c r="D314" s="217"/>
      <c r="E314" s="217"/>
    </row>
    <row r="315" spans="2:5" x14ac:dyDescent="0.2">
      <c r="B315" s="198" t="s">
        <v>205</v>
      </c>
      <c r="C315" s="217">
        <v>2360</v>
      </c>
      <c r="D315" s="217"/>
      <c r="E315" s="217"/>
    </row>
    <row r="316" spans="2:5" x14ac:dyDescent="0.2">
      <c r="B316" s="198" t="s">
        <v>123</v>
      </c>
      <c r="C316" s="217">
        <v>3835.48</v>
      </c>
      <c r="D316" s="217">
        <v>10483.459999999999</v>
      </c>
      <c r="E316" s="217"/>
    </row>
    <row r="317" spans="2:5" x14ac:dyDescent="0.2">
      <c r="B317" s="198" t="s">
        <v>100</v>
      </c>
      <c r="C317" s="217">
        <v>198323.51</v>
      </c>
      <c r="D317" s="217">
        <v>185745.54</v>
      </c>
      <c r="E317" s="217"/>
    </row>
    <row r="318" spans="2:5" x14ac:dyDescent="0.2">
      <c r="B318" s="198" t="s">
        <v>124</v>
      </c>
      <c r="C318" s="217">
        <v>46656.02</v>
      </c>
      <c r="D318" s="217">
        <v>120763.56</v>
      </c>
      <c r="E318" s="217"/>
    </row>
    <row r="319" spans="2:5" x14ac:dyDescent="0.2">
      <c r="B319" s="198" t="s">
        <v>101</v>
      </c>
      <c r="C319" s="81">
        <v>94319.09</v>
      </c>
      <c r="D319" s="81">
        <v>92895.9</v>
      </c>
      <c r="E319" s="81"/>
    </row>
    <row r="320" spans="2:5" x14ac:dyDescent="0.2">
      <c r="B320" s="198" t="s">
        <v>66</v>
      </c>
      <c r="C320" s="81">
        <v>30385</v>
      </c>
      <c r="D320" s="81">
        <f>38350+7788</f>
        <v>46138</v>
      </c>
      <c r="E320" s="81"/>
    </row>
    <row r="321" spans="1:6" x14ac:dyDescent="0.2">
      <c r="B321" s="95" t="s">
        <v>125</v>
      </c>
      <c r="C321" s="94">
        <v>149539.44</v>
      </c>
      <c r="D321" s="94">
        <v>102817</v>
      </c>
    </row>
    <row r="322" spans="1:6" x14ac:dyDescent="0.2">
      <c r="B322" s="124" t="s">
        <v>24</v>
      </c>
      <c r="C322" s="81">
        <v>8850</v>
      </c>
      <c r="D322" s="81">
        <v>71744</v>
      </c>
      <c r="E322" s="81"/>
    </row>
    <row r="323" spans="1:6" x14ac:dyDescent="0.2">
      <c r="B323" s="124" t="s">
        <v>107</v>
      </c>
      <c r="C323" s="81"/>
      <c r="D323" s="81">
        <v>360788.06</v>
      </c>
      <c r="E323" s="81"/>
    </row>
    <row r="324" spans="1:6" x14ac:dyDescent="0.2">
      <c r="B324" s="124" t="s">
        <v>129</v>
      </c>
      <c r="C324" s="81">
        <v>509500.5</v>
      </c>
      <c r="D324" s="81">
        <v>120000</v>
      </c>
      <c r="E324" s="81"/>
    </row>
    <row r="325" spans="1:6" x14ac:dyDescent="0.2">
      <c r="B325" s="124" t="s">
        <v>67</v>
      </c>
      <c r="C325" s="81">
        <v>6344.29</v>
      </c>
      <c r="D325" s="81">
        <v>66907.41</v>
      </c>
      <c r="E325" s="81"/>
      <c r="F325" s="149"/>
    </row>
    <row r="326" spans="1:6" x14ac:dyDescent="0.2">
      <c r="B326" s="124" t="s">
        <v>81</v>
      </c>
      <c r="C326" s="81">
        <v>201544</v>
      </c>
      <c r="D326" s="81">
        <v>96199</v>
      </c>
      <c r="E326" s="81"/>
    </row>
    <row r="327" spans="1:6" x14ac:dyDescent="0.2">
      <c r="A327" s="124"/>
      <c r="B327" s="124" t="s">
        <v>25</v>
      </c>
      <c r="C327" s="217">
        <v>144255</v>
      </c>
      <c r="D327" s="217">
        <v>253157.2</v>
      </c>
      <c r="E327" s="217"/>
    </row>
    <row r="328" spans="1:6" x14ac:dyDescent="0.2">
      <c r="A328" s="124"/>
      <c r="B328" s="124" t="s">
        <v>62</v>
      </c>
      <c r="C328" s="217">
        <f>107062.23+131999.55</f>
        <v>239061.77999999997</v>
      </c>
      <c r="D328" s="217">
        <v>573346.56999999995</v>
      </c>
      <c r="E328" s="217"/>
    </row>
    <row r="329" spans="1:6" x14ac:dyDescent="0.2">
      <c r="B329" s="198" t="s">
        <v>238</v>
      </c>
      <c r="C329" s="89">
        <v>624319.43999999994</v>
      </c>
      <c r="D329" s="89">
        <v>4850294.8099999996</v>
      </c>
      <c r="E329" s="81"/>
    </row>
    <row r="330" spans="1:6" ht="13.5" thickBot="1" x14ac:dyDescent="0.25">
      <c r="B330" s="199" t="s">
        <v>21</v>
      </c>
      <c r="C330" s="78">
        <f>SUM(C297:C329)</f>
        <v>5897096</v>
      </c>
      <c r="D330" s="78">
        <f>SUM(D297:D329)</f>
        <v>10093492</v>
      </c>
      <c r="E330" s="120"/>
    </row>
    <row r="331" spans="1:6" ht="13.5" thickTop="1" x14ac:dyDescent="0.2">
      <c r="B331" s="79"/>
      <c r="C331" s="82"/>
      <c r="D331" s="82"/>
      <c r="E331" s="120"/>
    </row>
    <row r="332" spans="1:6" x14ac:dyDescent="0.2">
      <c r="B332" s="198"/>
      <c r="C332" s="210"/>
      <c r="D332" s="210"/>
      <c r="E332" s="81"/>
    </row>
    <row r="333" spans="1:6" x14ac:dyDescent="0.2">
      <c r="B333" s="198"/>
      <c r="C333" s="210"/>
      <c r="D333" s="210"/>
      <c r="E333" s="81"/>
    </row>
    <row r="334" spans="1:6" x14ac:dyDescent="0.2">
      <c r="B334" s="199" t="s">
        <v>237</v>
      </c>
      <c r="C334" s="85"/>
      <c r="D334" s="85"/>
      <c r="E334" s="81"/>
    </row>
    <row r="335" spans="1:6" ht="51" customHeight="1" x14ac:dyDescent="0.2">
      <c r="B335" s="240" t="s">
        <v>160</v>
      </c>
      <c r="C335" s="240"/>
      <c r="D335" s="240"/>
      <c r="E335" s="81"/>
    </row>
    <row r="336" spans="1:6" x14ac:dyDescent="0.2">
      <c r="B336" s="112" t="s">
        <v>216</v>
      </c>
      <c r="C336" s="221">
        <v>2023</v>
      </c>
      <c r="D336" s="221">
        <v>2022</v>
      </c>
      <c r="E336" s="225"/>
    </row>
    <row r="337" spans="2:6" ht="20.25" customHeight="1" x14ac:dyDescent="0.2">
      <c r="B337" s="198" t="s">
        <v>221</v>
      </c>
      <c r="C337" s="210">
        <v>6028.11</v>
      </c>
      <c r="D337" s="226">
        <v>20569.099999999999</v>
      </c>
      <c r="E337" s="81"/>
    </row>
    <row r="338" spans="2:6" x14ac:dyDescent="0.2">
      <c r="B338" s="131" t="s">
        <v>222</v>
      </c>
      <c r="C338" s="210">
        <v>87758.13</v>
      </c>
      <c r="D338" s="210"/>
      <c r="E338" s="120"/>
    </row>
    <row r="339" spans="2:6" ht="16.5" customHeight="1" thickBot="1" x14ac:dyDescent="0.25">
      <c r="B339" s="198"/>
      <c r="C339" s="227">
        <f>SUM(C337:C338)</f>
        <v>93786.240000000005</v>
      </c>
      <c r="D339" s="227">
        <f>SUM(D337:D338)</f>
        <v>20569.099999999999</v>
      </c>
      <c r="E339" s="81"/>
    </row>
    <row r="340" spans="2:6" ht="13.5" thickTop="1" x14ac:dyDescent="0.2">
      <c r="B340" s="79"/>
      <c r="C340" s="82"/>
      <c r="D340" s="82"/>
      <c r="E340" s="81"/>
    </row>
    <row r="347" spans="2:6" ht="12.75" customHeight="1" x14ac:dyDescent="0.2"/>
    <row r="348" spans="2:6" ht="12.75" customHeight="1" x14ac:dyDescent="0.2">
      <c r="B348" s="124"/>
    </row>
    <row r="349" spans="2:6" x14ac:dyDescent="0.2">
      <c r="C349" s="81"/>
      <c r="D349" s="81"/>
    </row>
    <row r="350" spans="2:6" x14ac:dyDescent="0.2">
      <c r="B350" s="228"/>
    </row>
    <row r="351" spans="2:6" ht="21" customHeight="1" x14ac:dyDescent="0.2">
      <c r="B351" s="228"/>
      <c r="C351" s="229"/>
      <c r="D351" s="229"/>
    </row>
    <row r="352" spans="2:6" ht="47.25" customHeight="1" x14ac:dyDescent="0.2">
      <c r="B352" s="228"/>
      <c r="C352" s="229"/>
      <c r="D352" s="229"/>
      <c r="F352" s="124"/>
    </row>
    <row r="353" spans="1:217" x14ac:dyDescent="0.2">
      <c r="B353" s="228"/>
      <c r="C353" s="229"/>
      <c r="D353" s="229"/>
      <c r="E353" s="81"/>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4"/>
      <c r="AV353" s="124"/>
      <c r="AW353" s="124"/>
      <c r="AX353" s="124"/>
      <c r="AY353" s="124"/>
      <c r="AZ353" s="124"/>
      <c r="BA353" s="124"/>
      <c r="BB353" s="124"/>
      <c r="BC353" s="124"/>
      <c r="BD353" s="124"/>
      <c r="BE353" s="124"/>
      <c r="BF353" s="124"/>
      <c r="BG353" s="124"/>
      <c r="BH353" s="124"/>
      <c r="BI353" s="124"/>
      <c r="BJ353" s="124"/>
      <c r="BK353" s="124"/>
      <c r="BL353" s="124"/>
      <c r="BM353" s="124"/>
      <c r="BN353" s="124"/>
      <c r="BO353" s="124"/>
      <c r="BP353" s="124"/>
      <c r="BQ353" s="124"/>
      <c r="BR353" s="124"/>
      <c r="BS353" s="124"/>
      <c r="BT353" s="124"/>
      <c r="BU353" s="124"/>
      <c r="BV353" s="124"/>
      <c r="BW353" s="124"/>
      <c r="BX353" s="124"/>
      <c r="BY353" s="124"/>
      <c r="BZ353" s="124"/>
      <c r="CA353" s="124"/>
      <c r="CB353" s="124"/>
      <c r="CC353" s="124"/>
      <c r="CD353" s="124"/>
      <c r="CE353" s="124"/>
      <c r="CF353" s="124"/>
      <c r="CG353" s="124"/>
      <c r="CH353" s="124"/>
      <c r="CI353" s="124"/>
      <c r="CJ353" s="124"/>
      <c r="CK353" s="124"/>
      <c r="CL353" s="124"/>
      <c r="CM353" s="124"/>
      <c r="CN353" s="124"/>
      <c r="CO353" s="124"/>
      <c r="CP353" s="124"/>
      <c r="CQ353" s="124"/>
      <c r="CR353" s="124"/>
      <c r="CS353" s="124"/>
      <c r="CT353" s="124"/>
      <c r="CU353" s="124"/>
      <c r="CV353" s="124"/>
      <c r="CW353" s="124"/>
      <c r="CX353" s="124"/>
      <c r="CY353" s="124"/>
      <c r="CZ353" s="124"/>
      <c r="DA353" s="124"/>
      <c r="DB353" s="124"/>
      <c r="DC353" s="124"/>
      <c r="DD353" s="124"/>
      <c r="DE353" s="124"/>
      <c r="DF353" s="124"/>
      <c r="DG353" s="124"/>
      <c r="DH353" s="124"/>
      <c r="DI353" s="124"/>
      <c r="DJ353" s="124"/>
      <c r="DK353" s="124"/>
      <c r="DL353" s="124"/>
      <c r="DM353" s="124"/>
      <c r="DN353" s="124"/>
      <c r="DO353" s="124"/>
      <c r="DP353" s="124"/>
      <c r="DQ353" s="124"/>
      <c r="DR353" s="124"/>
      <c r="DS353" s="124"/>
      <c r="DT353" s="124"/>
      <c r="DU353" s="124"/>
      <c r="DV353" s="124"/>
      <c r="DW353" s="124"/>
      <c r="DX353" s="124"/>
      <c r="DY353" s="124"/>
      <c r="DZ353" s="124"/>
      <c r="EA353" s="124"/>
      <c r="EB353" s="124"/>
      <c r="EC353" s="124"/>
      <c r="ED353" s="124"/>
      <c r="EE353" s="124"/>
      <c r="EF353" s="124"/>
      <c r="EG353" s="124"/>
      <c r="EH353" s="124"/>
      <c r="EI353" s="124"/>
      <c r="EJ353" s="124"/>
      <c r="EK353" s="124"/>
      <c r="EL353" s="124"/>
      <c r="EM353" s="124"/>
      <c r="EN353" s="124"/>
      <c r="EO353" s="124"/>
      <c r="EP353" s="124"/>
      <c r="EQ353" s="124"/>
      <c r="ER353" s="124"/>
      <c r="ES353" s="124"/>
      <c r="ET353" s="124"/>
      <c r="EU353" s="124"/>
      <c r="EV353" s="124"/>
      <c r="EW353" s="124"/>
      <c r="EX353" s="124"/>
      <c r="EY353" s="124"/>
      <c r="EZ353" s="124"/>
      <c r="FA353" s="124"/>
      <c r="FB353" s="124"/>
      <c r="FC353" s="124"/>
      <c r="FD353" s="124"/>
      <c r="FE353" s="124"/>
      <c r="FF353" s="124"/>
      <c r="FG353" s="124"/>
      <c r="FH353" s="124"/>
      <c r="FI353" s="124"/>
      <c r="FJ353" s="124"/>
      <c r="FK353" s="124"/>
      <c r="FL353" s="124"/>
      <c r="FM353" s="124"/>
      <c r="FN353" s="124"/>
      <c r="FO353" s="124"/>
      <c r="FP353" s="124"/>
      <c r="FQ353" s="124"/>
      <c r="FR353" s="124"/>
      <c r="FS353" s="124"/>
      <c r="FT353" s="124"/>
      <c r="FU353" s="124"/>
      <c r="FV353" s="124"/>
      <c r="FW353" s="124"/>
      <c r="FX353" s="124"/>
      <c r="FY353" s="124"/>
      <c r="FZ353" s="124"/>
      <c r="GA353" s="124"/>
      <c r="GB353" s="124"/>
      <c r="GC353" s="124"/>
      <c r="GD353" s="124"/>
      <c r="GE353" s="124"/>
      <c r="GF353" s="124"/>
      <c r="GG353" s="124"/>
      <c r="GH353" s="124"/>
      <c r="GI353" s="124"/>
      <c r="GJ353" s="124"/>
      <c r="GK353" s="124"/>
      <c r="GL353" s="124"/>
      <c r="GM353" s="124"/>
      <c r="GN353" s="124"/>
      <c r="GO353" s="124"/>
      <c r="GP353" s="124"/>
      <c r="GQ353" s="124"/>
      <c r="GR353" s="124"/>
      <c r="GS353" s="124"/>
      <c r="GT353" s="124"/>
      <c r="GU353" s="124"/>
      <c r="GV353" s="124"/>
      <c r="GW353" s="124"/>
      <c r="GX353" s="124"/>
      <c r="GY353" s="124"/>
      <c r="GZ353" s="124"/>
      <c r="HA353" s="124"/>
      <c r="HB353" s="124"/>
      <c r="HC353" s="124"/>
      <c r="HD353" s="124"/>
      <c r="HE353" s="124"/>
      <c r="HF353" s="124"/>
      <c r="HG353" s="124"/>
      <c r="HH353" s="124"/>
      <c r="HI353" s="124"/>
    </row>
    <row r="354" spans="1:217" x14ac:dyDescent="0.2">
      <c r="A354" s="112"/>
      <c r="B354" s="228"/>
      <c r="C354" s="229"/>
      <c r="D354" s="229"/>
    </row>
    <row r="355" spans="1:217" x14ac:dyDescent="0.2">
      <c r="B355" s="228"/>
      <c r="C355" s="229"/>
      <c r="D355" s="229"/>
    </row>
    <row r="356" spans="1:217" x14ac:dyDescent="0.2">
      <c r="B356" s="228"/>
      <c r="C356" s="229"/>
      <c r="D356" s="229"/>
    </row>
    <row r="357" spans="1:217" x14ac:dyDescent="0.2">
      <c r="B357" s="228"/>
      <c r="C357" s="229"/>
      <c r="D357" s="229"/>
    </row>
    <row r="358" spans="1:217" x14ac:dyDescent="0.2">
      <c r="A358" s="124"/>
      <c r="B358" s="228"/>
      <c r="C358" s="229"/>
      <c r="D358" s="229"/>
    </row>
    <row r="359" spans="1:217" x14ac:dyDescent="0.2">
      <c r="B359" s="228"/>
      <c r="C359" s="229"/>
      <c r="D359" s="229"/>
    </row>
    <row r="360" spans="1:217" x14ac:dyDescent="0.2">
      <c r="B360" s="228"/>
      <c r="C360" s="229"/>
      <c r="D360" s="229"/>
    </row>
    <row r="361" spans="1:217" x14ac:dyDescent="0.2">
      <c r="B361" s="228"/>
      <c r="C361" s="229"/>
      <c r="D361" s="229"/>
    </row>
    <row r="362" spans="1:217" ht="22.5" customHeight="1" x14ac:dyDescent="0.2">
      <c r="B362" s="228"/>
      <c r="C362" s="229"/>
      <c r="D362" s="229"/>
    </row>
    <row r="363" spans="1:217" ht="22.5" customHeight="1" x14ac:dyDescent="0.2">
      <c r="B363" s="228"/>
      <c r="C363" s="229"/>
      <c r="D363" s="229"/>
    </row>
    <row r="364" spans="1:217" x14ac:dyDescent="0.2">
      <c r="B364" s="228"/>
      <c r="C364" s="229"/>
      <c r="D364" s="229"/>
    </row>
    <row r="365" spans="1:217" x14ac:dyDescent="0.2">
      <c r="B365" s="228"/>
      <c r="C365" s="229"/>
      <c r="D365" s="229"/>
    </row>
    <row r="366" spans="1:217" x14ac:dyDescent="0.2">
      <c r="B366" s="228"/>
      <c r="C366" s="229"/>
      <c r="D366" s="229"/>
    </row>
    <row r="367" spans="1:217" x14ac:dyDescent="0.2">
      <c r="B367" s="228"/>
      <c r="C367" s="229"/>
      <c r="D367" s="229"/>
    </row>
    <row r="368" spans="1:217" x14ac:dyDescent="0.2">
      <c r="B368" s="228"/>
      <c r="C368" s="229"/>
      <c r="D368" s="229"/>
    </row>
    <row r="369" spans="1:222" x14ac:dyDescent="0.2">
      <c r="B369" s="228"/>
      <c r="C369" s="229"/>
      <c r="D369" s="229"/>
    </row>
    <row r="370" spans="1:222" x14ac:dyDescent="0.2">
      <c r="B370" s="228"/>
      <c r="C370" s="229"/>
      <c r="D370" s="229"/>
    </row>
    <row r="371" spans="1:222" x14ac:dyDescent="0.2">
      <c r="B371" s="228"/>
      <c r="C371" s="229"/>
      <c r="D371" s="229"/>
      <c r="F371" s="112"/>
    </row>
    <row r="372" spans="1:222" s="112" customFormat="1" x14ac:dyDescent="0.2">
      <c r="A372" s="95"/>
      <c r="B372" s="228"/>
      <c r="C372" s="229"/>
      <c r="D372" s="229"/>
      <c r="E372" s="113"/>
      <c r="F372" s="95"/>
    </row>
    <row r="373" spans="1:222" x14ac:dyDescent="0.2">
      <c r="B373" s="228"/>
      <c r="C373" s="229"/>
      <c r="D373" s="229"/>
    </row>
    <row r="374" spans="1:222" x14ac:dyDescent="0.2">
      <c r="B374" s="228"/>
      <c r="C374" s="229"/>
      <c r="D374" s="229"/>
    </row>
    <row r="375" spans="1:222" x14ac:dyDescent="0.2">
      <c r="A375" s="124"/>
      <c r="B375" s="228"/>
      <c r="C375" s="229"/>
      <c r="D375" s="229"/>
      <c r="F375" s="124"/>
    </row>
    <row r="376" spans="1:222" ht="33" customHeight="1" x14ac:dyDescent="0.2">
      <c r="B376" s="228"/>
      <c r="C376" s="229"/>
      <c r="D376" s="229"/>
      <c r="E376" s="81"/>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4"/>
      <c r="BR376" s="124"/>
      <c r="BS376" s="124"/>
      <c r="BT376" s="124"/>
      <c r="BU376" s="124"/>
      <c r="BV376" s="124"/>
      <c r="BW376" s="124"/>
      <c r="BX376" s="124"/>
      <c r="BY376" s="124"/>
      <c r="BZ376" s="124"/>
      <c r="CA376" s="124"/>
      <c r="CB376" s="124"/>
      <c r="CC376" s="124"/>
      <c r="CD376" s="124"/>
      <c r="CE376" s="124"/>
      <c r="CF376" s="124"/>
      <c r="CG376" s="124"/>
      <c r="CH376" s="124"/>
      <c r="CI376" s="124"/>
      <c r="CJ376" s="124"/>
      <c r="CK376" s="124"/>
      <c r="CL376" s="124"/>
      <c r="CM376" s="124"/>
      <c r="CN376" s="124"/>
      <c r="CO376" s="124"/>
      <c r="CP376" s="124"/>
      <c r="CQ376" s="124"/>
      <c r="CR376" s="124"/>
      <c r="CS376" s="124"/>
      <c r="CT376" s="124"/>
      <c r="CU376" s="124"/>
      <c r="CV376" s="124"/>
      <c r="CW376" s="124"/>
      <c r="CX376" s="124"/>
      <c r="CY376" s="124"/>
      <c r="CZ376" s="124"/>
      <c r="DA376" s="124"/>
      <c r="DB376" s="124"/>
      <c r="DC376" s="124"/>
      <c r="DD376" s="124"/>
      <c r="DE376" s="124"/>
      <c r="DF376" s="124"/>
      <c r="DG376" s="124"/>
      <c r="DH376" s="124"/>
      <c r="DI376" s="124"/>
      <c r="DJ376" s="124"/>
      <c r="DK376" s="124"/>
      <c r="DL376" s="124"/>
      <c r="DM376" s="124"/>
      <c r="DN376" s="124"/>
      <c r="DO376" s="124"/>
      <c r="DP376" s="124"/>
      <c r="DQ376" s="124"/>
      <c r="DR376" s="124"/>
      <c r="DS376" s="124"/>
      <c r="DT376" s="124"/>
      <c r="DU376" s="124"/>
      <c r="DV376" s="124"/>
      <c r="DW376" s="124"/>
      <c r="DX376" s="124"/>
      <c r="DY376" s="124"/>
      <c r="DZ376" s="124"/>
      <c r="EA376" s="124"/>
      <c r="EB376" s="124"/>
      <c r="EC376" s="124"/>
      <c r="ED376" s="124"/>
      <c r="EE376" s="124"/>
      <c r="EF376" s="124"/>
      <c r="EG376" s="124"/>
      <c r="EH376" s="124"/>
      <c r="EI376" s="124"/>
      <c r="EJ376" s="124"/>
      <c r="EK376" s="124"/>
      <c r="EL376" s="124"/>
      <c r="EM376" s="124"/>
      <c r="EN376" s="124"/>
      <c r="EO376" s="124"/>
      <c r="EP376" s="124"/>
      <c r="EQ376" s="124"/>
      <c r="ER376" s="124"/>
      <c r="ES376" s="124"/>
      <c r="ET376" s="124"/>
      <c r="EU376" s="124"/>
      <c r="EV376" s="124"/>
      <c r="EW376" s="124"/>
      <c r="EX376" s="124"/>
      <c r="EY376" s="124"/>
      <c r="EZ376" s="124"/>
      <c r="FA376" s="124"/>
      <c r="FB376" s="124"/>
      <c r="FC376" s="124"/>
      <c r="FD376" s="124"/>
      <c r="FE376" s="124"/>
      <c r="FF376" s="124"/>
      <c r="FG376" s="124"/>
      <c r="FH376" s="124"/>
      <c r="FI376" s="124"/>
      <c r="FJ376" s="124"/>
      <c r="FK376" s="124"/>
      <c r="FL376" s="124"/>
      <c r="FM376" s="124"/>
      <c r="FN376" s="124"/>
      <c r="FO376" s="124"/>
      <c r="FP376" s="124"/>
      <c r="FQ376" s="124"/>
      <c r="FR376" s="124"/>
      <c r="FS376" s="124"/>
      <c r="FT376" s="124"/>
      <c r="FU376" s="124"/>
      <c r="FV376" s="124"/>
      <c r="FW376" s="124"/>
      <c r="FX376" s="124"/>
      <c r="FY376" s="124"/>
      <c r="FZ376" s="124"/>
      <c r="GA376" s="124"/>
      <c r="GB376" s="124"/>
      <c r="GC376" s="124"/>
      <c r="GD376" s="124"/>
      <c r="GE376" s="124"/>
      <c r="GF376" s="124"/>
      <c r="GG376" s="124"/>
      <c r="GH376" s="124"/>
      <c r="GI376" s="124"/>
      <c r="GJ376" s="124"/>
      <c r="GK376" s="124"/>
      <c r="GL376" s="124"/>
      <c r="GM376" s="124"/>
      <c r="GN376" s="124"/>
      <c r="GO376" s="124"/>
      <c r="GP376" s="124"/>
      <c r="GQ376" s="124"/>
      <c r="GR376" s="124"/>
      <c r="GS376" s="124"/>
      <c r="GT376" s="124"/>
      <c r="GU376" s="124"/>
      <c r="GV376" s="124"/>
      <c r="GW376" s="124"/>
      <c r="GX376" s="124"/>
      <c r="GY376" s="124"/>
      <c r="GZ376" s="124"/>
      <c r="HA376" s="124"/>
      <c r="HB376" s="124"/>
      <c r="HC376" s="124"/>
      <c r="HD376" s="124"/>
      <c r="HE376" s="124"/>
      <c r="HF376" s="124"/>
      <c r="HG376" s="124"/>
      <c r="HH376" s="124"/>
      <c r="HI376" s="124"/>
      <c r="HJ376" s="124"/>
      <c r="HK376" s="124"/>
      <c r="HL376" s="124"/>
      <c r="HM376" s="124"/>
      <c r="HN376" s="124"/>
    </row>
    <row r="377" spans="1:222" x14ac:dyDescent="0.2">
      <c r="B377" s="228"/>
      <c r="C377" s="229"/>
      <c r="D377" s="229"/>
    </row>
    <row r="378" spans="1:222" x14ac:dyDescent="0.2">
      <c r="B378" s="228"/>
      <c r="C378" s="229"/>
      <c r="D378" s="229"/>
    </row>
    <row r="379" spans="1:222" x14ac:dyDescent="0.2">
      <c r="B379" s="228"/>
      <c r="C379" s="229"/>
      <c r="D379" s="229"/>
    </row>
    <row r="380" spans="1:222" x14ac:dyDescent="0.2">
      <c r="B380" s="228"/>
      <c r="C380" s="229"/>
      <c r="D380" s="229"/>
    </row>
    <row r="381" spans="1:222" x14ac:dyDescent="0.2">
      <c r="B381" s="228"/>
      <c r="C381" s="229"/>
      <c r="D381" s="229"/>
    </row>
    <row r="382" spans="1:222" x14ac:dyDescent="0.2">
      <c r="B382" s="228"/>
      <c r="C382" s="229"/>
      <c r="D382" s="229"/>
    </row>
    <row r="383" spans="1:222" x14ac:dyDescent="0.2">
      <c r="B383" s="228"/>
      <c r="C383" s="229"/>
      <c r="D383" s="229"/>
    </row>
    <row r="384" spans="1:222" x14ac:dyDescent="0.2">
      <c r="B384" s="228"/>
      <c r="C384" s="229"/>
      <c r="D384" s="229"/>
    </row>
    <row r="385" spans="2:223" x14ac:dyDescent="0.2">
      <c r="B385" s="228"/>
      <c r="C385" s="229"/>
      <c r="D385" s="229"/>
    </row>
    <row r="386" spans="2:223" x14ac:dyDescent="0.2">
      <c r="B386" s="228"/>
      <c r="C386" s="229"/>
      <c r="D386" s="229"/>
    </row>
    <row r="387" spans="2:223" x14ac:dyDescent="0.2">
      <c r="B387" s="228"/>
      <c r="C387" s="229"/>
      <c r="D387" s="229"/>
    </row>
    <row r="388" spans="2:223" x14ac:dyDescent="0.2">
      <c r="B388" s="228"/>
      <c r="C388" s="229"/>
      <c r="D388" s="229"/>
    </row>
    <row r="389" spans="2:223" x14ac:dyDescent="0.2">
      <c r="B389" s="228"/>
      <c r="C389" s="229"/>
      <c r="D389" s="229"/>
    </row>
    <row r="390" spans="2:223" x14ac:dyDescent="0.2">
      <c r="B390" s="228"/>
      <c r="C390" s="229"/>
      <c r="D390" s="229"/>
    </row>
    <row r="391" spans="2:223" x14ac:dyDescent="0.2">
      <c r="B391" s="228"/>
      <c r="C391" s="229"/>
      <c r="D391" s="229"/>
    </row>
    <row r="392" spans="2:223" x14ac:dyDescent="0.2">
      <c r="B392" s="228"/>
      <c r="C392" s="229"/>
      <c r="D392" s="229"/>
      <c r="F392" s="124"/>
    </row>
    <row r="393" spans="2:223" x14ac:dyDescent="0.2">
      <c r="B393" s="228"/>
      <c r="C393" s="229"/>
      <c r="D393" s="229"/>
      <c r="E393" s="81"/>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c r="CD393" s="124"/>
      <c r="CE393" s="124"/>
      <c r="CF393" s="124"/>
      <c r="CG393" s="124"/>
      <c r="CH393" s="124"/>
      <c r="CI393" s="124"/>
      <c r="CJ393" s="124"/>
      <c r="CK393" s="124"/>
      <c r="CL393" s="124"/>
      <c r="CM393" s="124"/>
      <c r="CN393" s="124"/>
      <c r="CO393" s="124"/>
      <c r="CP393" s="124"/>
      <c r="CQ393" s="124"/>
      <c r="CR393" s="124"/>
      <c r="CS393" s="124"/>
      <c r="CT393" s="124"/>
      <c r="CU393" s="124"/>
      <c r="CV393" s="124"/>
      <c r="CW393" s="124"/>
      <c r="CX393" s="124"/>
      <c r="CY393" s="124"/>
      <c r="CZ393" s="124"/>
      <c r="DA393" s="124"/>
      <c r="DB393" s="124"/>
      <c r="DC393" s="124"/>
      <c r="DD393" s="124"/>
      <c r="DE393" s="124"/>
      <c r="DF393" s="124"/>
      <c r="DG393" s="124"/>
      <c r="DH393" s="124"/>
      <c r="DI393" s="124"/>
      <c r="DJ393" s="124"/>
      <c r="DK393" s="124"/>
      <c r="DL393" s="124"/>
      <c r="DM393" s="124"/>
      <c r="DN393" s="124"/>
      <c r="DO393" s="124"/>
      <c r="DP393" s="124"/>
      <c r="DQ393" s="124"/>
      <c r="DR393" s="124"/>
      <c r="DS393" s="124"/>
      <c r="DT393" s="124"/>
      <c r="DU393" s="124"/>
      <c r="DV393" s="124"/>
      <c r="DW393" s="124"/>
      <c r="DX393" s="124"/>
      <c r="DY393" s="124"/>
      <c r="DZ393" s="124"/>
      <c r="EA393" s="124"/>
      <c r="EB393" s="124"/>
      <c r="EC393" s="124"/>
      <c r="ED393" s="124"/>
      <c r="EE393" s="124"/>
      <c r="EF393" s="124"/>
      <c r="EG393" s="124"/>
      <c r="EH393" s="124"/>
      <c r="EI393" s="124"/>
      <c r="EJ393" s="124"/>
      <c r="EK393" s="124"/>
      <c r="EL393" s="124"/>
      <c r="EM393" s="124"/>
      <c r="EN393" s="124"/>
      <c r="EO393" s="124"/>
      <c r="EP393" s="124"/>
      <c r="EQ393" s="124"/>
      <c r="ER393" s="124"/>
      <c r="ES393" s="124"/>
      <c r="ET393" s="124"/>
      <c r="EU393" s="124"/>
      <c r="EV393" s="124"/>
      <c r="EW393" s="124"/>
      <c r="EX393" s="124"/>
      <c r="EY393" s="124"/>
      <c r="EZ393" s="124"/>
      <c r="FA393" s="124"/>
      <c r="FB393" s="124"/>
      <c r="FC393" s="124"/>
      <c r="FD393" s="124"/>
      <c r="FE393" s="124"/>
      <c r="FF393" s="124"/>
      <c r="FG393" s="124"/>
      <c r="FH393" s="124"/>
      <c r="FI393" s="124"/>
      <c r="FJ393" s="124"/>
      <c r="FK393" s="124"/>
      <c r="FL393" s="124"/>
      <c r="FM393" s="124"/>
      <c r="FN393" s="124"/>
      <c r="FO393" s="124"/>
      <c r="FP393" s="124"/>
      <c r="FQ393" s="124"/>
      <c r="FR393" s="124"/>
      <c r="FS393" s="124"/>
      <c r="FT393" s="124"/>
      <c r="FU393" s="124"/>
      <c r="FV393" s="124"/>
      <c r="FW393" s="124"/>
      <c r="FX393" s="124"/>
      <c r="FY393" s="124"/>
      <c r="FZ393" s="124"/>
      <c r="GA393" s="124"/>
      <c r="GB393" s="124"/>
      <c r="GC393" s="124"/>
      <c r="GD393" s="124"/>
      <c r="GE393" s="124"/>
      <c r="GF393" s="124"/>
      <c r="GG393" s="124"/>
      <c r="GH393" s="124"/>
      <c r="GI393" s="124"/>
      <c r="GJ393" s="124"/>
      <c r="GK393" s="124"/>
      <c r="GL393" s="124"/>
      <c r="GM393" s="124"/>
      <c r="GN393" s="124"/>
      <c r="GO393" s="124"/>
      <c r="GP393" s="124"/>
      <c r="GQ393" s="124"/>
      <c r="GR393" s="124"/>
      <c r="GS393" s="124"/>
      <c r="GT393" s="124"/>
      <c r="GU393" s="124"/>
      <c r="GV393" s="124"/>
      <c r="GW393" s="124"/>
      <c r="GX393" s="124"/>
      <c r="GY393" s="124"/>
      <c r="GZ393" s="124"/>
      <c r="HA393" s="124"/>
      <c r="HB393" s="124"/>
      <c r="HC393" s="124"/>
      <c r="HD393" s="124"/>
      <c r="HE393" s="124"/>
      <c r="HF393" s="124"/>
      <c r="HG393" s="124"/>
      <c r="HH393" s="124"/>
      <c r="HI393" s="124"/>
      <c r="HJ393" s="124"/>
      <c r="HK393" s="124"/>
      <c r="HL393" s="124"/>
      <c r="HM393" s="124"/>
      <c r="HN393" s="124"/>
      <c r="HO393" s="124"/>
    </row>
    <row r="394" spans="2:223" x14ac:dyDescent="0.2">
      <c r="B394" s="228"/>
      <c r="C394" s="229"/>
      <c r="D394" s="229"/>
    </row>
    <row r="395" spans="2:223" x14ac:dyDescent="0.2">
      <c r="B395" s="228"/>
      <c r="C395" s="229"/>
      <c r="D395" s="229"/>
    </row>
    <row r="396" spans="2:223" ht="11.25" customHeight="1" x14ac:dyDescent="0.2">
      <c r="B396" s="228"/>
      <c r="C396" s="229"/>
      <c r="D396" s="229"/>
    </row>
    <row r="397" spans="2:223" x14ac:dyDescent="0.2">
      <c r="B397" s="228"/>
      <c r="C397" s="229"/>
      <c r="D397" s="229"/>
    </row>
    <row r="398" spans="2:223" x14ac:dyDescent="0.2">
      <c r="B398" s="228"/>
      <c r="C398" s="229"/>
      <c r="D398" s="229"/>
    </row>
    <row r="399" spans="2:223" x14ac:dyDescent="0.2">
      <c r="B399" s="228"/>
      <c r="C399" s="229"/>
      <c r="D399" s="229"/>
    </row>
    <row r="400" spans="2:223" x14ac:dyDescent="0.2">
      <c r="B400" s="228"/>
      <c r="C400" s="229"/>
      <c r="D400" s="229"/>
    </row>
    <row r="401" spans="2:4" x14ac:dyDescent="0.2">
      <c r="B401" s="228"/>
      <c r="C401" s="229"/>
      <c r="D401" s="229"/>
    </row>
    <row r="402" spans="2:4" x14ac:dyDescent="0.2">
      <c r="B402" s="228"/>
      <c r="C402" s="229"/>
      <c r="D402" s="229"/>
    </row>
    <row r="403" spans="2:4" x14ac:dyDescent="0.2">
      <c r="B403" s="228"/>
      <c r="C403" s="229"/>
      <c r="D403" s="229"/>
    </row>
    <row r="404" spans="2:4" x14ac:dyDescent="0.2">
      <c r="B404" s="228"/>
      <c r="C404" s="229"/>
      <c r="D404" s="229"/>
    </row>
    <row r="405" spans="2:4" x14ac:dyDescent="0.2">
      <c r="B405" s="228"/>
      <c r="C405" s="229"/>
      <c r="D405" s="229"/>
    </row>
    <row r="406" spans="2:4" x14ac:dyDescent="0.2">
      <c r="B406" s="228"/>
      <c r="C406" s="229"/>
      <c r="D406" s="229"/>
    </row>
    <row r="407" spans="2:4" x14ac:dyDescent="0.2">
      <c r="B407" s="228"/>
      <c r="C407" s="229"/>
      <c r="D407" s="229"/>
    </row>
    <row r="408" spans="2:4" x14ac:dyDescent="0.2">
      <c r="B408" s="228"/>
      <c r="C408" s="229"/>
      <c r="D408" s="229"/>
    </row>
    <row r="409" spans="2:4" x14ac:dyDescent="0.2">
      <c r="B409" s="228"/>
      <c r="C409" s="229"/>
      <c r="D409" s="229"/>
    </row>
    <row r="410" spans="2:4" x14ac:dyDescent="0.2">
      <c r="B410" s="228"/>
      <c r="C410" s="229"/>
      <c r="D410" s="229"/>
    </row>
    <row r="411" spans="2:4" x14ac:dyDescent="0.2">
      <c r="B411" s="228"/>
      <c r="C411" s="229"/>
      <c r="D411" s="229"/>
    </row>
    <row r="412" spans="2:4" x14ac:dyDescent="0.2">
      <c r="B412" s="228"/>
      <c r="C412" s="229"/>
      <c r="D412" s="229"/>
    </row>
    <row r="413" spans="2:4" x14ac:dyDescent="0.2">
      <c r="B413" s="228"/>
      <c r="C413" s="229"/>
      <c r="D413" s="229"/>
    </row>
    <row r="414" spans="2:4" x14ac:dyDescent="0.2">
      <c r="B414" s="228"/>
      <c r="C414" s="229"/>
      <c r="D414" s="229"/>
    </row>
    <row r="415" spans="2:4" x14ac:dyDescent="0.2">
      <c r="B415" s="228"/>
      <c r="C415" s="229"/>
      <c r="D415" s="229"/>
    </row>
    <row r="416" spans="2:4" x14ac:dyDescent="0.2">
      <c r="B416" s="228"/>
      <c r="C416" s="229"/>
      <c r="D416" s="229"/>
    </row>
    <row r="417" spans="2:4" x14ac:dyDescent="0.2">
      <c r="B417" s="228"/>
      <c r="C417" s="229"/>
      <c r="D417" s="229"/>
    </row>
    <row r="418" spans="2:4" x14ac:dyDescent="0.2">
      <c r="B418" s="228"/>
      <c r="C418" s="229"/>
      <c r="D418" s="229"/>
    </row>
    <row r="419" spans="2:4" x14ac:dyDescent="0.2">
      <c r="B419" s="228"/>
      <c r="C419" s="229"/>
      <c r="D419" s="229"/>
    </row>
    <row r="420" spans="2:4" x14ac:dyDescent="0.2">
      <c r="B420" s="228"/>
      <c r="C420" s="229"/>
      <c r="D420" s="229"/>
    </row>
    <row r="421" spans="2:4" x14ac:dyDescent="0.2">
      <c r="B421" s="228"/>
      <c r="C421" s="229"/>
      <c r="D421" s="229"/>
    </row>
    <row r="422" spans="2:4" x14ac:dyDescent="0.2">
      <c r="B422" s="228"/>
      <c r="C422" s="229"/>
      <c r="D422" s="229"/>
    </row>
    <row r="423" spans="2:4" x14ac:dyDescent="0.2">
      <c r="B423" s="228"/>
      <c r="C423" s="229"/>
      <c r="D423" s="229"/>
    </row>
    <row r="424" spans="2:4" x14ac:dyDescent="0.2">
      <c r="B424" s="228"/>
      <c r="C424" s="229"/>
      <c r="D424" s="229"/>
    </row>
    <row r="425" spans="2:4" x14ac:dyDescent="0.2">
      <c r="B425" s="228"/>
      <c r="C425" s="229"/>
      <c r="D425" s="229"/>
    </row>
    <row r="426" spans="2:4" x14ac:dyDescent="0.2">
      <c r="B426" s="228"/>
      <c r="C426" s="229"/>
      <c r="D426" s="229"/>
    </row>
    <row r="427" spans="2:4" x14ac:dyDescent="0.2">
      <c r="B427" s="228"/>
      <c r="C427" s="229"/>
      <c r="D427" s="229"/>
    </row>
    <row r="428" spans="2:4" x14ac:dyDescent="0.2">
      <c r="B428" s="228"/>
      <c r="C428" s="229"/>
      <c r="D428" s="229"/>
    </row>
    <row r="429" spans="2:4" x14ac:dyDescent="0.2">
      <c r="B429" s="228"/>
      <c r="C429" s="229"/>
      <c r="D429" s="229"/>
    </row>
    <row r="430" spans="2:4" x14ac:dyDescent="0.2">
      <c r="B430" s="117"/>
      <c r="C430" s="229"/>
      <c r="D430" s="229"/>
    </row>
    <row r="431" spans="2:4" x14ac:dyDescent="0.2">
      <c r="C431" s="122"/>
      <c r="D431" s="122"/>
    </row>
  </sheetData>
  <mergeCells count="26">
    <mergeCell ref="B8:D8"/>
    <mergeCell ref="B2:D2"/>
    <mergeCell ref="B3:D3"/>
    <mergeCell ref="B4:D4"/>
    <mergeCell ref="B5:D5"/>
    <mergeCell ref="B6:D6"/>
    <mergeCell ref="B62:D62"/>
    <mergeCell ref="B11:D11"/>
    <mergeCell ref="B31:D31"/>
    <mergeCell ref="B32:D33"/>
    <mergeCell ref="B35:D35"/>
    <mergeCell ref="B36:D36"/>
    <mergeCell ref="B39:D39"/>
    <mergeCell ref="B46:D46"/>
    <mergeCell ref="B49:D49"/>
    <mergeCell ref="B50:D50"/>
    <mergeCell ref="B54:D54"/>
    <mergeCell ref="B58:D58"/>
    <mergeCell ref="B241:D241"/>
    <mergeCell ref="B335:D335"/>
    <mergeCell ref="B63:D63"/>
    <mergeCell ref="B65:D65"/>
    <mergeCell ref="B66:D66"/>
    <mergeCell ref="B70:D70"/>
    <mergeCell ref="A82:D82"/>
    <mergeCell ref="B121:D1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 30 junio 2023</vt:lpstr>
      <vt:lpstr>Hoja1</vt:lpstr>
      <vt:lpstr>HOY</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Pujols</cp:lastModifiedBy>
  <cp:lastPrinted>2023-07-17T17:02:19Z</cp:lastPrinted>
  <dcterms:created xsi:type="dcterms:W3CDTF">2018-07-13T15:52:30Z</dcterms:created>
  <dcterms:modified xsi:type="dcterms:W3CDTF">2023-07-17T17:03:50Z</dcterms:modified>
</cp:coreProperties>
</file>