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ESTEFANIA ALVAREZ\CARPETAS ARABELLY\PAGINA WEB-2024\CARPETA INGRESOS Y EGRESOS\"/>
    </mc:Choice>
  </mc:AlternateContent>
  <xr:revisionPtr revIDLastSave="0" documentId="13_ncr:1_{D2812ADB-AC63-4A53-A005-CE242282DB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" l="1"/>
  <c r="C85" i="2" s="1"/>
  <c r="C18" i="2"/>
  <c r="C12" i="2"/>
  <c r="I83" i="2" l="1"/>
  <c r="I80" i="2"/>
  <c r="I77" i="2"/>
  <c r="I72" i="2"/>
  <c r="I69" i="2"/>
  <c r="I64" i="2"/>
  <c r="I54" i="2"/>
  <c r="I47" i="2"/>
  <c r="I38" i="2"/>
  <c r="I28" i="2"/>
  <c r="I18" i="2"/>
  <c r="I12" i="2"/>
  <c r="I85" i="2" l="1"/>
  <c r="G12" i="2"/>
  <c r="C83" i="2" l="1"/>
  <c r="C80" i="2"/>
  <c r="C77" i="2"/>
  <c r="C72" i="2"/>
  <c r="C69" i="2"/>
  <c r="C64" i="2"/>
  <c r="C54" i="2"/>
  <c r="C47" i="2"/>
  <c r="C28" i="2"/>
  <c r="B12" i="2" l="1"/>
  <c r="D12" i="2"/>
  <c r="B18" i="2"/>
  <c r="D18" i="2"/>
  <c r="B28" i="2"/>
  <c r="D28" i="2"/>
  <c r="B38" i="2"/>
  <c r="D38" i="2"/>
  <c r="B47" i="2"/>
  <c r="D47" i="2"/>
  <c r="B54" i="2"/>
  <c r="D54" i="2"/>
  <c r="B64" i="2"/>
  <c r="D64" i="2"/>
  <c r="B69" i="2"/>
  <c r="D69" i="2"/>
  <c r="B72" i="2"/>
  <c r="D72" i="2"/>
  <c r="B77" i="2"/>
  <c r="D77" i="2"/>
  <c r="B80" i="2"/>
  <c r="D80" i="2"/>
  <c r="B83" i="2"/>
  <c r="D83" i="2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H83" i="2"/>
  <c r="G83" i="2"/>
  <c r="F83" i="2"/>
  <c r="E83" i="2"/>
  <c r="O80" i="2"/>
  <c r="N80" i="2"/>
  <c r="M80" i="2"/>
  <c r="L80" i="2"/>
  <c r="K80" i="2"/>
  <c r="J80" i="2"/>
  <c r="H80" i="2"/>
  <c r="G80" i="2"/>
  <c r="F80" i="2"/>
  <c r="E80" i="2"/>
  <c r="O77" i="2"/>
  <c r="N77" i="2"/>
  <c r="M77" i="2"/>
  <c r="L77" i="2"/>
  <c r="K77" i="2"/>
  <c r="J77" i="2"/>
  <c r="H77" i="2"/>
  <c r="G77" i="2"/>
  <c r="F77" i="2"/>
  <c r="E77" i="2"/>
  <c r="O72" i="2"/>
  <c r="N72" i="2"/>
  <c r="M72" i="2"/>
  <c r="L72" i="2"/>
  <c r="K72" i="2"/>
  <c r="J72" i="2"/>
  <c r="H72" i="2"/>
  <c r="G72" i="2"/>
  <c r="F72" i="2"/>
  <c r="E72" i="2"/>
  <c r="O69" i="2"/>
  <c r="N69" i="2"/>
  <c r="M69" i="2"/>
  <c r="L69" i="2"/>
  <c r="K69" i="2"/>
  <c r="J69" i="2"/>
  <c r="H69" i="2"/>
  <c r="G69" i="2"/>
  <c r="F69" i="2"/>
  <c r="E69" i="2"/>
  <c r="O64" i="2"/>
  <c r="N64" i="2"/>
  <c r="M64" i="2"/>
  <c r="L64" i="2"/>
  <c r="K64" i="2"/>
  <c r="J64" i="2"/>
  <c r="H64" i="2"/>
  <c r="G64" i="2"/>
  <c r="F64" i="2"/>
  <c r="E64" i="2"/>
  <c r="O54" i="2"/>
  <c r="N54" i="2"/>
  <c r="M54" i="2"/>
  <c r="L54" i="2"/>
  <c r="K54" i="2"/>
  <c r="J54" i="2"/>
  <c r="H54" i="2"/>
  <c r="G54" i="2"/>
  <c r="F54" i="2"/>
  <c r="E54" i="2"/>
  <c r="N47" i="2"/>
  <c r="M47" i="2"/>
  <c r="L47" i="2"/>
  <c r="K47" i="2"/>
  <c r="J47" i="2"/>
  <c r="H47" i="2"/>
  <c r="G47" i="2"/>
  <c r="F47" i="2"/>
  <c r="E47" i="2"/>
  <c r="O38" i="2"/>
  <c r="N38" i="2"/>
  <c r="M38" i="2"/>
  <c r="L38" i="2"/>
  <c r="K38" i="2"/>
  <c r="J38" i="2"/>
  <c r="H38" i="2"/>
  <c r="G38" i="2"/>
  <c r="F38" i="2"/>
  <c r="E38" i="2"/>
  <c r="O28" i="2"/>
  <c r="N28" i="2"/>
  <c r="M28" i="2"/>
  <c r="L28" i="2"/>
  <c r="K28" i="2"/>
  <c r="H28" i="2"/>
  <c r="G28" i="2"/>
  <c r="F28" i="2"/>
  <c r="E28" i="2"/>
  <c r="O18" i="2"/>
  <c r="N18" i="2"/>
  <c r="M18" i="2"/>
  <c r="L18" i="2"/>
  <c r="K18" i="2"/>
  <c r="H18" i="2"/>
  <c r="G18" i="2"/>
  <c r="F18" i="2"/>
  <c r="E18" i="2"/>
  <c r="P13" i="2"/>
  <c r="P12" i="2" s="1"/>
  <c r="N12" i="2"/>
  <c r="M12" i="2"/>
  <c r="L12" i="2"/>
  <c r="K12" i="2"/>
  <c r="H12" i="2"/>
  <c r="F12" i="2"/>
  <c r="E12" i="2"/>
  <c r="N85" i="2" l="1"/>
  <c r="O85" i="2"/>
  <c r="L85" i="2"/>
  <c r="M85" i="2"/>
  <c r="K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<sst xmlns="http://schemas.openxmlformats.org/spreadsheetml/2006/main" count="112" uniqueCount="112">
  <si>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</si>
  <si>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</si>
  <si>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</si>
  <si>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</si>
  <si>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</si>
  <si>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</si>
  <si>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</si>
  <si>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</si>
  <si>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</si>
  <si>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</si>
  <si>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</si>
  <si>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</si>
  <si>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</si>
  <si>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</si>
  <si>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</si>
  <si>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</si>
  <si>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</si>
  <si>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</si>
  <si>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</si>
  <si>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</si>
  <si>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</si>
  <si>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</si>
  <si>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</si>
  <si>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</si>
  <si>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</si>
  <si>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</si>
  <si>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</si>
  <si>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</si>
  <si>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</si>
  <si>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</si>
  <si>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</si>
  <si>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</si>
  <si>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</si>
  <si>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</si>
  <si>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</si>
  <si>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</si>
  <si>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</si>
  <si>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</si>
  <si>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</si>
  <si>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</si>
  <si>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</si>
  <si>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</si>
  <si>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</si>
  <si>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</si>
  <si>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</si>
  <si>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</si>
  <si>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</si>
  <si>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</si>
  <si>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</si>
  <si>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</si>
  <si>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</si>
  <si>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</si>
  <si>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</si>
  <si>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</si>
  <si>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</si>
  <si>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</si>
  <si>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</si>
  <si>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</si>
  <si>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</si>
  <si>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</si>
  <si>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</si>
  <si>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</si>
  <si>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</si>
  <si>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</si>
  <si>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</si>
  <si>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</si>
  <si>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</si>
  <si>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</si>
  <si>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</si>
  <si>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</si>
  <si>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</si>
  <si>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</si>
  <si>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</si>
  <si>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</si>
  <si>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</si>
  <si>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</si>
  <si>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</si>
  <si>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</si>
  <si>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</si>
  <si>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</si>
  <si>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</si>
  <si>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</si>
  <si>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</si>
  <si>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</si>
  <si>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</si>
  <si>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</si>
  <si>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</si>
  <si>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</si>
  <si>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</si>
  <si>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</si>
  <si>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</si>
  <si>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</si>
  <si>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</si>
  <si>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</si>
  <si>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</si>
  <si>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</si>
  <si>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</si>
  <si>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</si>
  <si>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</si>
  <si>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</si>
  <si>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</si>
  <si>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</si>
  <si>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</si>
  <si>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</si>
  <si>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</si>
  <si>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</si>
  <si>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</si>
  <si>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</si>
  <si>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</si>
  <si>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JULIO--2024</t>
  </si>
  <si>
    <t>Fecha de imputación: hasta el 31 de Julio 2024</t>
  </si>
  <si>
    <t>Fecha de registro: del 01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</si>
</sst>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1028700</xdr:colOff>
      <xdr:row>1</xdr:row>
      <xdr:rowOff>38100</xdr:rowOff>
    </xdr:from>
    <xdr:to>
      <xdr:col>15</xdr:col>
      <xdr:colOff>897466</xdr:colOff>
      <xdr:row>4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228600"/>
          <a:ext cx="18690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E1" zoomScaleNormal="100" workbookViewId="0">
      <selection activeCell="A6" sqref="A6:P6"/>
    </sheetView>
  </sheetViews>
  <sheetFormatPr baseColWidth="10" defaultColWidth="11.42578125" defaultRowHeight="15" x14ac:dyDescent="0.25"/>
  <cols>
    <col min="1" max="1" width="53.42578125" customWidth="1"/>
    <col min="2" max="2" width="20.5703125" customWidth="1"/>
    <col min="3" max="3" width="21.7109375" customWidth="1"/>
    <col min="4" max="4" width="12.140625" customWidth="1"/>
    <col min="5" max="5" width="13.42578125" customWidth="1"/>
    <col min="6" max="6" width="13.140625" customWidth="1"/>
    <col min="7" max="7" width="18.42578125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5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ht="25.5" customHeight="1" x14ac:dyDescent="0.25">
      <c r="A9" s="32" t="s">
        <v>66</v>
      </c>
      <c r="B9" s="33" t="s">
        <v>93</v>
      </c>
      <c r="C9" s="33" t="s">
        <v>92</v>
      </c>
      <c r="D9" s="39" t="s">
        <v>90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x14ac:dyDescent="0.25">
      <c r="A10" s="32"/>
      <c r="B10" s="34"/>
      <c r="C10" s="34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H12" si="0">SUM(D13:D17)</f>
        <v>5572727.9199999999</v>
      </c>
      <c r="E12" s="15">
        <f t="shared" si="0"/>
        <v>5598947.9799999995</v>
      </c>
      <c r="F12" s="15">
        <f t="shared" si="0"/>
        <v>5760354.1099999994</v>
      </c>
      <c r="G12" s="15">
        <f>SUM(G13:G17)</f>
        <v>6618383.1099999994</v>
      </c>
      <c r="H12" s="15">
        <f t="shared" si="0"/>
        <v>9381285.4100000001</v>
      </c>
      <c r="I12" s="15">
        <f t="shared" ref="I12" si="1">SUM(I13:I17)</f>
        <v>5893761.2299999995</v>
      </c>
      <c r="J12" s="15">
        <f>SUM(J13:J17)</f>
        <v>5771351.8799999999</v>
      </c>
      <c r="K12" s="15">
        <f t="shared" ref="K12:P12" si="2">SUM(K13:K17)</f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>SUM(O13:O17)</f>
        <v>0</v>
      </c>
      <c r="P12" s="15">
        <f t="shared" si="2"/>
        <v>44596811.639999993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4717990.26</v>
      </c>
      <c r="F13" s="14">
        <v>4857990.26</v>
      </c>
      <c r="G13" s="14">
        <v>4867990.26</v>
      </c>
      <c r="H13" s="14">
        <v>4911544.34</v>
      </c>
      <c r="I13" s="14">
        <v>5007925.8099999996</v>
      </c>
      <c r="J13" s="14">
        <v>4819370.51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33878135.029999994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170500</v>
      </c>
      <c r="F14" s="14">
        <v>170500</v>
      </c>
      <c r="G14" s="14">
        <v>1017000</v>
      </c>
      <c r="H14" s="14">
        <v>3744586.11</v>
      </c>
      <c r="I14" s="14">
        <v>152000</v>
      </c>
      <c r="J14" s="14">
        <v>230058.33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5655144.4399999995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710457.72</v>
      </c>
      <c r="F17" s="14">
        <v>731863.85</v>
      </c>
      <c r="G17" s="14">
        <v>733392.85</v>
      </c>
      <c r="H17" s="14">
        <v>725154.96</v>
      </c>
      <c r="I17" s="14">
        <v>733835.42</v>
      </c>
      <c r="J17" s="14">
        <v>721923.04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5063532.17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146363656.31</v>
      </c>
      <c r="D18" s="15">
        <f t="shared" ref="D18:P18" si="3">SUM(D19:D27)</f>
        <v>364539.94</v>
      </c>
      <c r="E18" s="15">
        <f t="shared" si="3"/>
        <v>2605271.5099999998</v>
      </c>
      <c r="F18" s="15">
        <f t="shared" si="3"/>
        <v>779348.12000000011</v>
      </c>
      <c r="G18" s="15">
        <f t="shared" si="3"/>
        <v>1475929.6400000004</v>
      </c>
      <c r="H18" s="15">
        <f t="shared" si="3"/>
        <v>2007949.1300000001</v>
      </c>
      <c r="I18" s="15">
        <f t="shared" ref="I18" si="4">SUM(I19:I27)</f>
        <v>1151208.4099999999</v>
      </c>
      <c r="J18" s="15">
        <f t="shared" si="3"/>
        <v>2423238.33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10807485.08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240160.44</v>
      </c>
      <c r="F19" s="14">
        <v>13852.8</v>
      </c>
      <c r="G19" s="14">
        <v>256711.21</v>
      </c>
      <c r="H19" s="14">
        <v>516821.34</v>
      </c>
      <c r="I19" s="14">
        <v>250822.69</v>
      </c>
      <c r="J19" s="14">
        <v>146046.20000000001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5">SUM(D19:O19)</f>
        <v>1788954.6199999999</v>
      </c>
    </row>
    <row r="20" spans="1:16" x14ac:dyDescent="0.25">
      <c r="A20" s="1" t="s">
        <v>9</v>
      </c>
      <c r="B20" s="14">
        <v>2853600</v>
      </c>
      <c r="C20" s="14">
        <v>5122396</v>
      </c>
      <c r="D20" s="14">
        <v>0</v>
      </c>
      <c r="E20" s="14">
        <v>1540018</v>
      </c>
      <c r="F20" s="14">
        <v>0</v>
      </c>
      <c r="G20" s="14">
        <v>239348.86</v>
      </c>
      <c r="H20" s="14">
        <v>0</v>
      </c>
      <c r="I20" s="14">
        <v>2340.12</v>
      </c>
      <c r="J20" s="14">
        <v>499517.19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5"/>
        <v>2281224.17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110008.81</v>
      </c>
      <c r="F21" s="14">
        <v>148112.75</v>
      </c>
      <c r="G21" s="14">
        <v>477151.69</v>
      </c>
      <c r="H21" s="14">
        <v>376533.77</v>
      </c>
      <c r="I21" s="14">
        <v>246826.2</v>
      </c>
      <c r="J21" s="14">
        <v>294308.65999999997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5"/>
        <v>1652941.88</v>
      </c>
    </row>
    <row r="22" spans="1:16" x14ac:dyDescent="0.25">
      <c r="A22" s="1" t="s">
        <v>11</v>
      </c>
      <c r="B22" s="14">
        <v>1865000</v>
      </c>
      <c r="C22" s="14">
        <v>992000</v>
      </c>
      <c r="D22" s="14">
        <v>0</v>
      </c>
      <c r="E22" s="14">
        <v>0</v>
      </c>
      <c r="F22" s="14">
        <v>2720</v>
      </c>
      <c r="G22" s="14">
        <v>8173.03</v>
      </c>
      <c r="H22" s="14">
        <v>49826.49</v>
      </c>
      <c r="I22" s="14">
        <v>3394.15</v>
      </c>
      <c r="J22" s="14">
        <v>129985.4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5"/>
        <v>194099.07</v>
      </c>
    </row>
    <row r="23" spans="1:16" x14ac:dyDescent="0.25">
      <c r="A23" s="1" t="s">
        <v>12</v>
      </c>
      <c r="B23" s="14">
        <v>1341992</v>
      </c>
      <c r="C23" s="14">
        <v>30761400</v>
      </c>
      <c r="D23" s="14">
        <v>0</v>
      </c>
      <c r="E23" s="14">
        <v>173040.16</v>
      </c>
      <c r="F23" s="14">
        <v>352538.77</v>
      </c>
      <c r="G23" s="14">
        <v>124417.35</v>
      </c>
      <c r="H23" s="14">
        <v>203266.02</v>
      </c>
      <c r="I23" s="14">
        <v>151420.07999999999</v>
      </c>
      <c r="J23" s="14">
        <v>166420.07999999999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5"/>
        <v>1171102.46</v>
      </c>
    </row>
    <row r="24" spans="1:16" x14ac:dyDescent="0.25">
      <c r="A24" s="1" t="s">
        <v>13</v>
      </c>
      <c r="B24" s="14">
        <v>1600000</v>
      </c>
      <c r="C24" s="14">
        <v>4480560</v>
      </c>
      <c r="D24" s="14">
        <v>0</v>
      </c>
      <c r="E24" s="14">
        <v>0</v>
      </c>
      <c r="F24" s="14">
        <v>0</v>
      </c>
      <c r="G24" s="14">
        <v>0</v>
      </c>
      <c r="H24" s="14">
        <v>318839.93</v>
      </c>
      <c r="I24" s="14">
        <v>0</v>
      </c>
      <c r="J24" s="14">
        <v>1680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5"/>
        <v>320519.93</v>
      </c>
    </row>
    <row r="25" spans="1:16" x14ac:dyDescent="0.25">
      <c r="A25" s="1" t="s">
        <v>14</v>
      </c>
      <c r="B25" s="14">
        <v>1578000</v>
      </c>
      <c r="C25" s="14">
        <v>19841756.23</v>
      </c>
      <c r="D25" s="14">
        <v>0</v>
      </c>
      <c r="E25" s="14">
        <v>68303.289999999994</v>
      </c>
      <c r="F25" s="14">
        <v>33038.22</v>
      </c>
      <c r="G25" s="14">
        <v>123739.08</v>
      </c>
      <c r="H25" s="14">
        <v>10820.29</v>
      </c>
      <c r="I25" s="14">
        <v>40075</v>
      </c>
      <c r="J25" s="14">
        <v>106950.58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5"/>
        <v>382926.46</v>
      </c>
    </row>
    <row r="26" spans="1:16" x14ac:dyDescent="0.25">
      <c r="A26" s="1" t="s">
        <v>15</v>
      </c>
      <c r="B26" s="14">
        <v>20089459</v>
      </c>
      <c r="C26" s="14">
        <v>64384719.229999997</v>
      </c>
      <c r="D26" s="14">
        <v>0</v>
      </c>
      <c r="E26" s="14">
        <v>459040.96</v>
      </c>
      <c r="F26" s="14">
        <v>101168.51</v>
      </c>
      <c r="G26" s="14">
        <v>111312.62</v>
      </c>
      <c r="H26" s="14">
        <v>531841.29</v>
      </c>
      <c r="I26" s="14">
        <v>456330.17</v>
      </c>
      <c r="J26" s="14">
        <v>734189.12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5"/>
        <v>2393882.67</v>
      </c>
    </row>
    <row r="27" spans="1:16" x14ac:dyDescent="0.25">
      <c r="A27" s="1" t="s">
        <v>16</v>
      </c>
      <c r="B27" s="14">
        <v>3239000</v>
      </c>
      <c r="C27" s="14">
        <v>12906024.85</v>
      </c>
      <c r="D27" s="14">
        <v>0</v>
      </c>
      <c r="E27" s="14">
        <v>14699.85</v>
      </c>
      <c r="F27" s="14">
        <v>127917.07</v>
      </c>
      <c r="G27" s="14">
        <v>135075.79999999999</v>
      </c>
      <c r="H27" s="14">
        <v>0</v>
      </c>
      <c r="I27" s="14">
        <v>0</v>
      </c>
      <c r="J27" s="14">
        <v>344141.1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5"/>
        <v>621833.81999999995</v>
      </c>
    </row>
    <row r="28" spans="1:16" x14ac:dyDescent="0.25">
      <c r="A28" s="5" t="s">
        <v>17</v>
      </c>
      <c r="B28" s="15">
        <f>SUM(B29:B37)</f>
        <v>7107925</v>
      </c>
      <c r="C28" s="15">
        <f>SUM(C29:C37)</f>
        <v>37603224.899999999</v>
      </c>
      <c r="D28" s="15">
        <f t="shared" ref="D28:P28" si="6">SUM(D29:D37)</f>
        <v>0</v>
      </c>
      <c r="E28" s="15">
        <f t="shared" si="6"/>
        <v>638940.03</v>
      </c>
      <c r="F28" s="15">
        <f t="shared" si="6"/>
        <v>770857.41</v>
      </c>
      <c r="G28" s="15">
        <f t="shared" si="6"/>
        <v>370518.58999999997</v>
      </c>
      <c r="H28" s="15">
        <f t="shared" si="6"/>
        <v>640282.53</v>
      </c>
      <c r="I28" s="15">
        <f t="shared" ref="I28" si="7">SUM(I29:I37)</f>
        <v>43816.71</v>
      </c>
      <c r="J28" s="15">
        <f t="shared" si="6"/>
        <v>848383.5</v>
      </c>
      <c r="K28" s="15">
        <f t="shared" si="6"/>
        <v>0</v>
      </c>
      <c r="L28" s="15">
        <f>SUM(L29:L37)</f>
        <v>0</v>
      </c>
      <c r="M28" s="15">
        <f t="shared" si="6"/>
        <v>0</v>
      </c>
      <c r="N28" s="15">
        <f t="shared" si="6"/>
        <v>0</v>
      </c>
      <c r="O28" s="15">
        <f t="shared" si="6"/>
        <v>0</v>
      </c>
      <c r="P28" s="15">
        <f t="shared" si="6"/>
        <v>3312798.7699999996</v>
      </c>
    </row>
    <row r="29" spans="1:16" x14ac:dyDescent="0.25">
      <c r="A29" s="1" t="s">
        <v>18</v>
      </c>
      <c r="B29" s="14">
        <v>820950</v>
      </c>
      <c r="C29" s="14">
        <v>3061900</v>
      </c>
      <c r="D29" s="14">
        <v>0</v>
      </c>
      <c r="E29" s="14">
        <v>0</v>
      </c>
      <c r="F29" s="14">
        <v>69118.210000000006</v>
      </c>
      <c r="G29" s="14">
        <v>30186.23</v>
      </c>
      <c r="H29" s="14">
        <v>7016.1</v>
      </c>
      <c r="I29" s="14">
        <v>13660.3</v>
      </c>
      <c r="J29" s="14">
        <v>34208.61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8">SUM(D29:O29)</f>
        <v>154189.45000000001</v>
      </c>
    </row>
    <row r="30" spans="1:16" x14ac:dyDescent="0.25">
      <c r="A30" s="1" t="s">
        <v>19</v>
      </c>
      <c r="B30" s="14">
        <v>67200</v>
      </c>
      <c r="C30" s="14">
        <v>182600</v>
      </c>
      <c r="D30" s="14">
        <v>0</v>
      </c>
      <c r="E30" s="14">
        <v>0</v>
      </c>
      <c r="F30" s="14">
        <v>1486.8</v>
      </c>
      <c r="G30" s="14">
        <v>0</v>
      </c>
      <c r="H30" s="14">
        <v>0</v>
      </c>
      <c r="I30" s="14">
        <v>2242</v>
      </c>
      <c r="J30" s="14">
        <v>26355.3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8"/>
        <v>30084.1</v>
      </c>
    </row>
    <row r="31" spans="1:16" x14ac:dyDescent="0.25">
      <c r="A31" s="1" t="s">
        <v>20</v>
      </c>
      <c r="B31" s="14">
        <v>673080</v>
      </c>
      <c r="C31" s="14">
        <v>761140</v>
      </c>
      <c r="D31" s="14">
        <v>0</v>
      </c>
      <c r="E31" s="14">
        <v>0</v>
      </c>
      <c r="F31" s="14">
        <v>23098.39</v>
      </c>
      <c r="G31" s="14">
        <v>107912.66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8"/>
        <v>131011.05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8"/>
        <v>0</v>
      </c>
    </row>
    <row r="33" spans="1:16" x14ac:dyDescent="0.25">
      <c r="A33" s="1" t="s">
        <v>22</v>
      </c>
      <c r="B33" s="14">
        <v>264000</v>
      </c>
      <c r="C33" s="14">
        <v>705600</v>
      </c>
      <c r="D33" s="14">
        <v>0</v>
      </c>
      <c r="E33" s="14">
        <v>0</v>
      </c>
      <c r="F33" s="14">
        <v>0</v>
      </c>
      <c r="G33" s="14">
        <v>2441.9899999999998</v>
      </c>
      <c r="H33" s="14">
        <v>0</v>
      </c>
      <c r="I33" s="14">
        <v>724.99</v>
      </c>
      <c r="J33" s="14">
        <v>2737.6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8"/>
        <v>5904.58</v>
      </c>
    </row>
    <row r="34" spans="1:16" x14ac:dyDescent="0.25">
      <c r="A34" s="1" t="s">
        <v>23</v>
      </c>
      <c r="B34" s="14">
        <v>100000</v>
      </c>
      <c r="C34" s="14">
        <v>125805</v>
      </c>
      <c r="D34" s="14">
        <v>0</v>
      </c>
      <c r="E34" s="14">
        <v>0.01</v>
      </c>
      <c r="F34" s="14">
        <v>2305</v>
      </c>
      <c r="G34" s="14">
        <v>519.99</v>
      </c>
      <c r="H34" s="14">
        <v>0</v>
      </c>
      <c r="I34" s="14">
        <v>4852</v>
      </c>
      <c r="J34" s="14">
        <v>10536.24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8"/>
        <v>18213.239999999998</v>
      </c>
    </row>
    <row r="35" spans="1:16" x14ac:dyDescent="0.25">
      <c r="A35" s="1" t="s">
        <v>24</v>
      </c>
      <c r="B35" s="14">
        <v>3704600</v>
      </c>
      <c r="C35" s="23">
        <v>3730100</v>
      </c>
      <c r="D35" s="14">
        <v>0</v>
      </c>
      <c r="E35" s="14">
        <v>600000</v>
      </c>
      <c r="F35" s="14">
        <v>609150.13</v>
      </c>
      <c r="G35" s="14">
        <v>3084.08</v>
      </c>
      <c r="H35" s="14">
        <v>600000</v>
      </c>
      <c r="I35" s="14">
        <v>1500</v>
      </c>
      <c r="J35" s="14">
        <v>604689.31999999995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8"/>
        <v>2418423.5299999998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8"/>
        <v>0</v>
      </c>
    </row>
    <row r="37" spans="1:16" x14ac:dyDescent="0.25">
      <c r="A37" s="1" t="s">
        <v>26</v>
      </c>
      <c r="B37" s="14">
        <v>1478095</v>
      </c>
      <c r="C37" s="23">
        <v>29036079.899999999</v>
      </c>
      <c r="D37" s="14">
        <v>0</v>
      </c>
      <c r="E37" s="14">
        <v>38940.019999999997</v>
      </c>
      <c r="F37" s="14">
        <v>65698.880000000005</v>
      </c>
      <c r="G37" s="14">
        <v>226373.64</v>
      </c>
      <c r="H37" s="14">
        <v>33266.43</v>
      </c>
      <c r="I37" s="14">
        <v>20837.419999999998</v>
      </c>
      <c r="J37" s="14">
        <v>169856.43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8"/>
        <v>554972.82000000007</v>
      </c>
    </row>
    <row r="38" spans="1:16" x14ac:dyDescent="0.25">
      <c r="A38" s="5" t="s">
        <v>27</v>
      </c>
      <c r="B38" s="15">
        <f>SUM(B39:B46)</f>
        <v>140535800</v>
      </c>
      <c r="C38" s="15">
        <f>SUM(C39:C46)</f>
        <v>147735800</v>
      </c>
      <c r="D38" s="15">
        <f t="shared" ref="D38" si="9">SUM(D39:D46)</f>
        <v>0</v>
      </c>
      <c r="E38" s="15">
        <f t="shared" ref="E38:P38" si="10">SUM(E39:E46)</f>
        <v>22822633.34</v>
      </c>
      <c r="F38" s="15">
        <f t="shared" si="10"/>
        <v>11561316.67</v>
      </c>
      <c r="G38" s="15">
        <f t="shared" si="10"/>
        <v>13602319.67</v>
      </c>
      <c r="H38" s="15">
        <f t="shared" si="10"/>
        <v>11511316.67</v>
      </c>
      <c r="I38" s="15">
        <f t="shared" ref="I38" si="11">SUM(I39:I46)</f>
        <v>11461316.67</v>
      </c>
      <c r="J38" s="15">
        <f t="shared" si="10"/>
        <v>11501316.67</v>
      </c>
      <c r="K38" s="15">
        <f t="shared" si="10"/>
        <v>0</v>
      </c>
      <c r="L38" s="15">
        <f t="shared" si="10"/>
        <v>0</v>
      </c>
      <c r="M38" s="15">
        <f t="shared" si="10"/>
        <v>0</v>
      </c>
      <c r="N38" s="15">
        <f t="shared" si="10"/>
        <v>0</v>
      </c>
      <c r="O38" s="15">
        <f t="shared" si="10"/>
        <v>0</v>
      </c>
      <c r="P38" s="15">
        <f t="shared" si="10"/>
        <v>82460219.689999998</v>
      </c>
    </row>
    <row r="39" spans="1:16" x14ac:dyDescent="0.25">
      <c r="A39" s="1" t="s">
        <v>28</v>
      </c>
      <c r="B39" s="14">
        <v>140535800</v>
      </c>
      <c r="C39" s="14">
        <v>144135800</v>
      </c>
      <c r="D39" s="14">
        <v>0</v>
      </c>
      <c r="E39" s="14">
        <v>22822633.34</v>
      </c>
      <c r="F39" s="14">
        <v>11561316.67</v>
      </c>
      <c r="G39" s="14">
        <v>11661316.67</v>
      </c>
      <c r="H39" s="25">
        <v>11511316.67</v>
      </c>
      <c r="I39" s="14">
        <v>11461316.67</v>
      </c>
      <c r="J39" s="14">
        <v>11501316.67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12">SUM(D39:O39)</f>
        <v>80519216.689999998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1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1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1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1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12"/>
        <v>0</v>
      </c>
    </row>
    <row r="45" spans="1:16" x14ac:dyDescent="0.25">
      <c r="A45" s="1" t="s">
        <v>34</v>
      </c>
      <c r="B45" s="14">
        <v>0</v>
      </c>
      <c r="C45" s="14">
        <v>3600000</v>
      </c>
      <c r="D45" s="14">
        <v>0</v>
      </c>
      <c r="E45" s="14">
        <v>0</v>
      </c>
      <c r="F45" s="14">
        <v>0</v>
      </c>
      <c r="G45" s="14">
        <v>1941003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12"/>
        <v>1941003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1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13">SUM(D48:D53)</f>
        <v>0</v>
      </c>
      <c r="E47" s="15">
        <f t="shared" si="13"/>
        <v>0</v>
      </c>
      <c r="F47" s="15">
        <f t="shared" si="13"/>
        <v>0</v>
      </c>
      <c r="G47" s="15">
        <f t="shared" si="13"/>
        <v>0</v>
      </c>
      <c r="H47" s="15">
        <f t="shared" si="13"/>
        <v>0</v>
      </c>
      <c r="I47" s="15">
        <f t="shared" ref="I47" si="14">SUM(I48:I53)</f>
        <v>0</v>
      </c>
      <c r="J47" s="15">
        <f t="shared" si="13"/>
        <v>0</v>
      </c>
      <c r="K47" s="15">
        <f t="shared" si="13"/>
        <v>0</v>
      </c>
      <c r="L47" s="15">
        <f t="shared" si="13"/>
        <v>0</v>
      </c>
      <c r="M47" s="15">
        <f t="shared" si="13"/>
        <v>0</v>
      </c>
      <c r="N47" s="15">
        <f t="shared" si="13"/>
        <v>0</v>
      </c>
      <c r="O47" s="15">
        <f t="shared" si="13"/>
        <v>0</v>
      </c>
      <c r="P47" s="15">
        <f t="shared" si="13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5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5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5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5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5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5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66729318.829999998</v>
      </c>
      <c r="D54" s="15">
        <f t="shared" ref="D54:P54" si="16">SUM(D55:D63)</f>
        <v>0</v>
      </c>
      <c r="E54" s="15">
        <f t="shared" si="16"/>
        <v>315911.68000000005</v>
      </c>
      <c r="F54" s="15">
        <f t="shared" si="16"/>
        <v>17237.29</v>
      </c>
      <c r="G54" s="15">
        <f t="shared" si="16"/>
        <v>0</v>
      </c>
      <c r="H54" s="15">
        <f t="shared" si="16"/>
        <v>0</v>
      </c>
      <c r="I54" s="15">
        <f t="shared" ref="I54" si="17">SUM(I55:I63)</f>
        <v>760392</v>
      </c>
      <c r="J54" s="15">
        <f t="shared" si="16"/>
        <v>363522.6</v>
      </c>
      <c r="K54" s="15">
        <f t="shared" si="16"/>
        <v>0</v>
      </c>
      <c r="L54" s="15">
        <f t="shared" si="16"/>
        <v>0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1457063.57</v>
      </c>
    </row>
    <row r="55" spans="1:16" x14ac:dyDescent="0.25">
      <c r="A55" s="1" t="s">
        <v>44</v>
      </c>
      <c r="B55" s="14">
        <v>858409</v>
      </c>
      <c r="C55" s="23">
        <v>6769473.71</v>
      </c>
      <c r="D55" s="14">
        <v>0</v>
      </c>
      <c r="E55" s="14">
        <v>141237.97</v>
      </c>
      <c r="F55" s="14">
        <v>17237.29</v>
      </c>
      <c r="G55" s="14">
        <v>0</v>
      </c>
      <c r="H55" s="14">
        <v>0</v>
      </c>
      <c r="I55" s="14"/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8">SUM(D55:O55)</f>
        <v>158475.26</v>
      </c>
    </row>
    <row r="56" spans="1:16" x14ac:dyDescent="0.25">
      <c r="A56" s="1" t="s">
        <v>45</v>
      </c>
      <c r="B56" s="14">
        <v>125000</v>
      </c>
      <c r="C56" s="23">
        <v>609000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8"/>
        <v>0</v>
      </c>
    </row>
    <row r="57" spans="1:16" x14ac:dyDescent="0.25">
      <c r="A57" s="1" t="s">
        <v>46</v>
      </c>
      <c r="B57" s="14">
        <v>15000000</v>
      </c>
      <c r="C57" s="23">
        <v>30211634.300000001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760392</v>
      </c>
      <c r="J57" s="14">
        <v>363522.6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8"/>
        <v>1123914.6000000001</v>
      </c>
    </row>
    <row r="58" spans="1:16" x14ac:dyDescent="0.25">
      <c r="A58" s="1" t="s">
        <v>47</v>
      </c>
      <c r="B58" s="14">
        <v>0</v>
      </c>
      <c r="C58" s="14">
        <v>17400000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8"/>
        <v>0</v>
      </c>
    </row>
    <row r="59" spans="1:16" x14ac:dyDescent="0.25">
      <c r="A59" s="1" t="s">
        <v>48</v>
      </c>
      <c r="B59" s="14">
        <v>1895000</v>
      </c>
      <c r="C59" s="23">
        <v>9084010.8200000003</v>
      </c>
      <c r="D59" s="14">
        <v>0</v>
      </c>
      <c r="E59" s="14">
        <v>174673.7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8"/>
        <v>174673.7</v>
      </c>
    </row>
    <row r="60" spans="1:16" x14ac:dyDescent="0.25">
      <c r="A60" s="1" t="s">
        <v>49</v>
      </c>
      <c r="B60" s="14">
        <v>0</v>
      </c>
      <c r="C60" s="14">
        <v>151600</v>
      </c>
      <c r="D60" s="14">
        <v>0</v>
      </c>
      <c r="E60" s="14">
        <v>0.01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8"/>
        <v>0.01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8"/>
        <v>0</v>
      </c>
    </row>
    <row r="62" spans="1:16" x14ac:dyDescent="0.25">
      <c r="A62" s="1" t="s">
        <v>51</v>
      </c>
      <c r="B62" s="14">
        <v>0</v>
      </c>
      <c r="C62" s="14">
        <v>2433600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8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8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 t="shared" ref="D64:P64" si="19">SUM(D65:D68)</f>
        <v>0</v>
      </c>
      <c r="E64" s="15">
        <f t="shared" si="19"/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ref="I64" si="20">SUM(I65:I68)</f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</row>
    <row r="65" spans="1:16" x14ac:dyDescent="0.25">
      <c r="A65" s="1" t="s">
        <v>54</v>
      </c>
      <c r="B65" s="14">
        <v>0</v>
      </c>
      <c r="C65" s="14">
        <v>450000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21">SUM(D70:D71)</f>
        <v>0</v>
      </c>
      <c r="E69" s="15">
        <f t="shared" si="21"/>
        <v>0</v>
      </c>
      <c r="F69" s="15">
        <f t="shared" si="21"/>
        <v>0</v>
      </c>
      <c r="G69" s="15">
        <f t="shared" si="21"/>
        <v>0</v>
      </c>
      <c r="H69" s="15">
        <f t="shared" si="21"/>
        <v>0</v>
      </c>
      <c r="I69" s="15">
        <f t="shared" ref="I69" si="22">SUM(I70:I71)</f>
        <v>0</v>
      </c>
      <c r="J69" s="15">
        <f t="shared" si="21"/>
        <v>0</v>
      </c>
      <c r="K69" s="15">
        <f t="shared" si="21"/>
        <v>0</v>
      </c>
      <c r="L69" s="15">
        <f t="shared" si="21"/>
        <v>0</v>
      </c>
      <c r="M69" s="15">
        <f t="shared" si="21"/>
        <v>0</v>
      </c>
      <c r="N69" s="15">
        <f t="shared" si="21"/>
        <v>0</v>
      </c>
      <c r="O69" s="15">
        <f t="shared" si="21"/>
        <v>0</v>
      </c>
      <c r="P69" s="15">
        <f t="shared" si="21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23">SUM(D73:D75)</f>
        <v>0</v>
      </c>
      <c r="E72" s="15">
        <f t="shared" si="23"/>
        <v>0</v>
      </c>
      <c r="F72" s="15">
        <f t="shared" si="23"/>
        <v>0</v>
      </c>
      <c r="G72" s="15">
        <f t="shared" si="23"/>
        <v>0</v>
      </c>
      <c r="H72" s="15">
        <f t="shared" si="23"/>
        <v>0</v>
      </c>
      <c r="I72" s="15">
        <f t="shared" ref="I72" si="24">SUM(I73:I75)</f>
        <v>0</v>
      </c>
      <c r="J72" s="15">
        <f t="shared" si="23"/>
        <v>0</v>
      </c>
      <c r="K72" s="15">
        <f t="shared" si="23"/>
        <v>0</v>
      </c>
      <c r="L72" s="15">
        <f t="shared" si="23"/>
        <v>0</v>
      </c>
      <c r="M72" s="15">
        <f t="shared" si="23"/>
        <v>0</v>
      </c>
      <c r="N72" s="15">
        <f t="shared" si="23"/>
        <v>0</v>
      </c>
      <c r="O72" s="15">
        <f t="shared" si="23"/>
        <v>0</v>
      </c>
      <c r="P72" s="15">
        <f t="shared" si="23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25">SUM(D78:D79)</f>
        <v>0</v>
      </c>
      <c r="E77" s="15">
        <f t="shared" si="25"/>
        <v>0</v>
      </c>
      <c r="F77" s="15">
        <f t="shared" si="25"/>
        <v>0</v>
      </c>
      <c r="G77" s="15">
        <f t="shared" si="25"/>
        <v>0</v>
      </c>
      <c r="H77" s="15">
        <f t="shared" si="25"/>
        <v>0</v>
      </c>
      <c r="I77" s="15">
        <f t="shared" ref="I77" si="26">SUM(I78:I79)</f>
        <v>0</v>
      </c>
      <c r="J77" s="15">
        <f t="shared" si="25"/>
        <v>0</v>
      </c>
      <c r="K77" s="15">
        <f t="shared" si="25"/>
        <v>0</v>
      </c>
      <c r="L77" s="15">
        <f t="shared" si="25"/>
        <v>0</v>
      </c>
      <c r="M77" s="15">
        <f t="shared" si="25"/>
        <v>0</v>
      </c>
      <c r="N77" s="15">
        <f t="shared" si="25"/>
        <v>0</v>
      </c>
      <c r="O77" s="15">
        <f t="shared" si="25"/>
        <v>0</v>
      </c>
      <c r="P77" s="15">
        <f t="shared" si="25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27">SUM(D81:D82)</f>
        <v>0</v>
      </c>
      <c r="E80" s="15">
        <f t="shared" si="27"/>
        <v>0</v>
      </c>
      <c r="F80" s="15">
        <f t="shared" si="27"/>
        <v>0</v>
      </c>
      <c r="G80" s="15">
        <f t="shared" si="27"/>
        <v>0</v>
      </c>
      <c r="H80" s="15">
        <f t="shared" si="27"/>
        <v>0</v>
      </c>
      <c r="I80" s="15">
        <f t="shared" ref="I80" si="28">SUM(I81:I82)</f>
        <v>0</v>
      </c>
      <c r="J80" s="15">
        <f t="shared" si="27"/>
        <v>0</v>
      </c>
      <c r="K80" s="15">
        <f t="shared" si="27"/>
        <v>0</v>
      </c>
      <c r="L80" s="15">
        <f t="shared" si="27"/>
        <v>0</v>
      </c>
      <c r="M80" s="15">
        <f t="shared" si="27"/>
        <v>0</v>
      </c>
      <c r="N80" s="15">
        <f t="shared" si="27"/>
        <v>0</v>
      </c>
      <c r="O80" s="15">
        <f t="shared" si="27"/>
        <v>0</v>
      </c>
      <c r="P80" s="15">
        <f t="shared" si="2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29">SUM(D84)</f>
        <v>0</v>
      </c>
      <c r="E83" s="15">
        <f t="shared" si="29"/>
        <v>0</v>
      </c>
      <c r="F83" s="15">
        <f t="shared" si="29"/>
        <v>0</v>
      </c>
      <c r="G83" s="15">
        <f t="shared" si="29"/>
        <v>0</v>
      </c>
      <c r="H83" s="15">
        <f t="shared" si="29"/>
        <v>0</v>
      </c>
      <c r="I83" s="15">
        <f t="shared" si="29"/>
        <v>0</v>
      </c>
      <c r="J83" s="15">
        <f t="shared" si="29"/>
        <v>0</v>
      </c>
      <c r="K83" s="15">
        <f t="shared" ref="K83" si="30">SUM(K84)</f>
        <v>0</v>
      </c>
      <c r="L83" s="15">
        <f t="shared" si="29"/>
        <v>0</v>
      </c>
      <c r="M83" s="15">
        <f t="shared" si="29"/>
        <v>0</v>
      </c>
      <c r="N83" s="15">
        <f t="shared" si="29"/>
        <v>0</v>
      </c>
      <c r="O83" s="15">
        <f t="shared" si="29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293623009</v>
      </c>
      <c r="C85" s="17">
        <f>+C12+C18+C28+C38+C47+C54+C64+C69+C72+C77+C80+C83</f>
        <v>487697822.42999995</v>
      </c>
      <c r="D85" s="17">
        <f t="shared" ref="D85:P85" si="31">+D12+D18+D28+D38+D47+D54+D64+D69+D72+D77+D80+D83</f>
        <v>5937267.8600000003</v>
      </c>
      <c r="E85" s="18">
        <f t="shared" si="31"/>
        <v>31981704.539999999</v>
      </c>
      <c r="F85" s="17">
        <f t="shared" si="31"/>
        <v>18889113.599999998</v>
      </c>
      <c r="G85" s="18">
        <f t="shared" si="31"/>
        <v>22067151.009999998</v>
      </c>
      <c r="H85" s="17">
        <f t="shared" si="31"/>
        <v>23540833.740000002</v>
      </c>
      <c r="I85" s="18">
        <f t="shared" si="31"/>
        <v>19310495.02</v>
      </c>
      <c r="J85" s="17">
        <f t="shared" si="31"/>
        <v>20907812.980000004</v>
      </c>
      <c r="K85" s="18">
        <f t="shared" si="31"/>
        <v>0</v>
      </c>
      <c r="L85" s="17">
        <f t="shared" si="31"/>
        <v>0</v>
      </c>
      <c r="M85" s="18">
        <f t="shared" si="31"/>
        <v>0</v>
      </c>
      <c r="N85" s="17">
        <f t="shared" si="31"/>
        <v>0</v>
      </c>
      <c r="O85" s="18">
        <f t="shared" si="31"/>
        <v>0</v>
      </c>
      <c r="P85" s="17">
        <f t="shared" si="31"/>
        <v>142634378.75</v>
      </c>
    </row>
    <row r="87" spans="1:16" ht="30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111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110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ht="30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ht="30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6" t="s">
        <v>104</v>
      </c>
      <c r="K99" s="26"/>
      <c r="L99" s="26"/>
      <c r="M99" s="26"/>
      <c r="N99" s="26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7" t="s">
        <v>106</v>
      </c>
      <c r="K102" s="27"/>
      <c r="L102" s="27"/>
      <c r="M102" s="27"/>
      <c r="N102" s="27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6" t="s">
        <v>108</v>
      </c>
      <c r="K103" s="26"/>
      <c r="L103" s="26"/>
      <c r="M103" s="26"/>
      <c r="N103" s="26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56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Estefanía Álvarez Florentino</cp:lastModifiedBy>
  <cp:lastPrinted>2024-08-06T13:50:28Z</cp:lastPrinted>
  <dcterms:created xsi:type="dcterms:W3CDTF">2021-07-29T18:58:50Z</dcterms:created>
  <dcterms:modified xsi:type="dcterms:W3CDTF">2024-08-06T13:55:16Z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